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Dell\OneDrive - kaist.ac.kr\LIFE\KAIST\Community\VOK\2023\01226 전체학생대표자회의\"/>
    </mc:Choice>
  </mc:AlternateContent>
  <xr:revisionPtr revIDLastSave="0" documentId="13_ncr:1_{9E8DB6CC-221B-4CDF-976B-3EDEA38D61B1}" xr6:coauthVersionLast="36" xr6:coauthVersionMax="36" xr10:uidLastSave="{00000000-0000-0000-0000-000000000000}"/>
  <bookViews>
    <workbookView xWindow="0" yWindow="0" windowWidth="12528" windowHeight="5892" xr2:uid="{00000000-000D-0000-FFFF-FFFF00000000}"/>
  </bookViews>
  <sheets>
    <sheet name="예결산안" sheetId="1" r:id="rId1"/>
    <sheet name="통장거래내역" sheetId="2" r:id="rId2"/>
  </sheets>
  <calcPr calcId="191029"/>
</workbook>
</file>

<file path=xl/calcChain.xml><?xml version="1.0" encoding="utf-8"?>
<calcChain xmlns="http://schemas.openxmlformats.org/spreadsheetml/2006/main">
  <c r="I78" i="2" l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54" i="2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30" i="2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H69" i="1"/>
  <c r="I63" i="1"/>
  <c r="J63" i="1" s="1"/>
  <c r="H63" i="1"/>
  <c r="H57" i="1"/>
  <c r="I51" i="1"/>
  <c r="J51" i="1" s="1"/>
  <c r="H51" i="1"/>
  <c r="I50" i="1"/>
  <c r="J50" i="1" s="1"/>
  <c r="H50" i="1"/>
  <c r="H40" i="1"/>
  <c r="H41" i="1" s="1"/>
  <c r="H45" i="1" s="1"/>
  <c r="H39" i="1"/>
  <c r="I38" i="1"/>
  <c r="I69" i="1" s="1"/>
  <c r="J69" i="1" s="1"/>
  <c r="J37" i="1"/>
  <c r="J36" i="1"/>
  <c r="J35" i="1"/>
  <c r="J34" i="1"/>
  <c r="J33" i="1"/>
  <c r="J32" i="1"/>
  <c r="J31" i="1"/>
  <c r="J30" i="1"/>
  <c r="J29" i="1"/>
  <c r="J28" i="1"/>
  <c r="I27" i="1"/>
  <c r="J27" i="1" s="1"/>
  <c r="I26" i="1"/>
  <c r="J26" i="1" s="1"/>
  <c r="I25" i="1"/>
  <c r="J25" i="1" s="1"/>
  <c r="I24" i="1"/>
  <c r="J24" i="1" s="1"/>
  <c r="I23" i="1"/>
  <c r="H23" i="1"/>
  <c r="J22" i="1"/>
  <c r="I17" i="1"/>
  <c r="I68" i="1" s="1"/>
  <c r="H17" i="1"/>
  <c r="H68" i="1" s="1"/>
  <c r="J16" i="1"/>
  <c r="I15" i="1"/>
  <c r="J15" i="1" s="1"/>
  <c r="H15" i="1"/>
  <c r="H62" i="1" s="1"/>
  <c r="J14" i="1"/>
  <c r="I13" i="1"/>
  <c r="H13" i="1"/>
  <c r="J13" i="1" s="1"/>
  <c r="J12" i="1"/>
  <c r="J11" i="1"/>
  <c r="J10" i="1"/>
  <c r="I9" i="1"/>
  <c r="I56" i="1" s="1"/>
  <c r="H9" i="1"/>
  <c r="H56" i="1" s="1"/>
  <c r="J8" i="1"/>
  <c r="J7" i="1"/>
  <c r="J68" i="1" l="1"/>
  <c r="I70" i="1"/>
  <c r="J56" i="1"/>
  <c r="I40" i="1"/>
  <c r="I62" i="1"/>
  <c r="J9" i="1"/>
  <c r="J17" i="1"/>
  <c r="H18" i="1"/>
  <c r="H44" i="1" s="1"/>
  <c r="I18" i="1"/>
  <c r="I52" i="1"/>
  <c r="J38" i="1"/>
  <c r="I39" i="1"/>
  <c r="J39" i="1" s="1"/>
  <c r="I57" i="1"/>
  <c r="J57" i="1" s="1"/>
  <c r="J23" i="1"/>
  <c r="I44" i="1" l="1"/>
  <c r="J18" i="1"/>
  <c r="I64" i="1"/>
  <c r="J62" i="1"/>
  <c r="J40" i="1"/>
  <c r="I41" i="1"/>
  <c r="I58" i="1"/>
  <c r="I45" i="1" l="1"/>
  <c r="J45" i="1" s="1"/>
  <c r="J41" i="1"/>
  <c r="I46" i="1"/>
  <c r="J44" i="1"/>
</calcChain>
</file>

<file path=xl/sharedStrings.xml><?xml version="1.0" encoding="utf-8"?>
<sst xmlns="http://schemas.openxmlformats.org/spreadsheetml/2006/main" count="191" uniqueCount="101">
  <si>
    <t>VOK 2022 4분기 결산안</t>
  </si>
  <si>
    <r>
      <rPr>
        <sz val="10"/>
        <color theme="1"/>
        <rFont val="Arial"/>
      </rPr>
      <t>기안</t>
    </r>
    <r>
      <rPr>
        <sz val="10"/>
        <color theme="1"/>
        <rFont val="Arial"/>
      </rPr>
      <t xml:space="preserve"> </t>
    </r>
    <r>
      <rPr>
        <sz val="10"/>
        <color theme="1"/>
        <rFont val="Arial"/>
      </rPr>
      <t>책임자</t>
    </r>
    <r>
      <rPr>
        <sz val="10"/>
        <color theme="1"/>
        <rFont val="Arial"/>
      </rPr>
      <t xml:space="preserve"> : VOK </t>
    </r>
    <r>
      <rPr>
        <sz val="10"/>
        <color theme="1"/>
        <rFont val="Arial"/>
      </rPr>
      <t>국장</t>
    </r>
    <r>
      <rPr>
        <sz val="10"/>
        <color theme="1"/>
        <rFont val="Arial"/>
      </rPr>
      <t xml:space="preserve"> </t>
    </r>
    <r>
      <rPr>
        <sz val="10"/>
        <color theme="1"/>
        <rFont val="Arial"/>
      </rPr>
      <t>김선호</t>
    </r>
    <r>
      <rPr>
        <sz val="10"/>
        <color theme="1"/>
        <rFont val="Arial"/>
      </rPr>
      <t xml:space="preserve">
기안</t>
    </r>
    <r>
      <rPr>
        <sz val="10"/>
        <color theme="1"/>
        <rFont val="Arial"/>
      </rPr>
      <t xml:space="preserve"> </t>
    </r>
    <r>
      <rPr>
        <sz val="10"/>
        <color theme="1"/>
        <rFont val="Arial"/>
      </rPr>
      <t>작성자</t>
    </r>
    <r>
      <rPr>
        <sz val="10"/>
        <color theme="1"/>
        <rFont val="Arial"/>
      </rPr>
      <t xml:space="preserve"> : VOK </t>
    </r>
    <r>
      <rPr>
        <sz val="10"/>
        <color theme="1"/>
        <rFont val="Arial"/>
      </rPr>
      <t>총무</t>
    </r>
    <r>
      <rPr>
        <sz val="10"/>
        <color theme="1"/>
        <rFont val="Arial"/>
      </rPr>
      <t xml:space="preserve"> 권형준</t>
    </r>
  </si>
  <si>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</si>
  <si>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</si>
  <si>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</si>
  <si>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</si>
  <si>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</si>
  <si>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</si>
  <si>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</si>
  <si>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</si>
  <si>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</si>
  <si>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</si>
  <si>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r>
      <rPr>
        <b/>
        <sz val="10"/>
        <color theme="1"/>
        <rFont val="Arial"/>
      </rPr>
      <t>카이스트</t>
    </r>
    <r>
      <rPr>
        <b/>
        <sz val="10"/>
        <color theme="1"/>
        <rFont val="Arial"/>
      </rPr>
      <t xml:space="preserve"> 방송국 </t>
    </r>
    <r>
      <rPr>
        <b/>
        <sz val="10"/>
        <color theme="1"/>
        <rFont val="Arial"/>
      </rPr>
      <t>V</t>
    </r>
    <r>
      <rPr>
        <b/>
        <sz val="10"/>
        <color theme="1"/>
        <rFont val="Arial"/>
      </rPr>
      <t>OK</t>
    </r>
  </si>
  <si>
    <t>학생</t>
  </si>
  <si>
    <t>중앙회계지원금</t>
  </si>
  <si>
    <t>AA</t>
  </si>
  <si>
    <t>이자세금</t>
  </si>
  <si>
    <t>AB</t>
  </si>
  <si>
    <t>계</t>
  </si>
  <si>
    <t>본회계</t>
  </si>
  <si>
    <t>학교지원금</t>
  </si>
  <si>
    <t>BA</t>
  </si>
  <si>
    <t>태울뮤직페스티벌 특별예산</t>
  </si>
  <si>
    <t>BB</t>
  </si>
  <si>
    <t>중계용 장비시스템 구축예산</t>
  </si>
  <si>
    <t>BC</t>
  </si>
  <si>
    <t>자치</t>
  </si>
  <si>
    <t>외부지급(참가비)</t>
  </si>
  <si>
    <t>CA</t>
  </si>
  <si>
    <t>문자위</t>
  </si>
  <si>
    <t>문화자치위원회 지원금</t>
  </si>
  <si>
    <t>DA</t>
  </si>
  <si>
    <t>총계</t>
  </si>
  <si>
    <t>지출</t>
  </si>
  <si>
    <t>담당(담당부서 or 담당인)</t>
  </si>
  <si>
    <t>소항목</t>
  </si>
  <si>
    <t>세부항목</t>
  </si>
  <si>
    <r>
      <rPr>
        <b/>
        <sz val="10"/>
        <color theme="1"/>
        <rFont val="Arial"/>
      </rPr>
      <t xml:space="preserve">카이스트방송국 </t>
    </r>
    <r>
      <rPr>
        <b/>
        <sz val="10"/>
        <color theme="1"/>
        <rFont val="Arial"/>
      </rPr>
      <t>VOK</t>
    </r>
  </si>
  <si>
    <t>카포전</t>
  </si>
  <si>
    <t>사전답사</t>
  </si>
  <si>
    <t>A1</t>
  </si>
  <si>
    <t>태울뮤직테스티벌</t>
  </si>
  <si>
    <t>예선 식비(2일)</t>
  </si>
  <si>
    <t>B1</t>
  </si>
  <si>
    <t>본선 식비(1일)</t>
  </si>
  <si>
    <t>B2</t>
  </si>
  <si>
    <t>B3</t>
  </si>
  <si>
    <t>심사위원 섭외비</t>
  </si>
  <si>
    <t>B4</t>
  </si>
  <si>
    <t>태울뮤직페스티벌 진행 예산</t>
  </si>
  <si>
    <t>B5</t>
  </si>
  <si>
    <t>중계용 장비 시스템 구축 예산</t>
  </si>
  <si>
    <t>B6</t>
  </si>
  <si>
    <t>행사 연기로 인한 추가 예산</t>
  </si>
  <si>
    <t>B7</t>
  </si>
  <si>
    <t>가수섭외</t>
  </si>
  <si>
    <t>B8</t>
  </si>
  <si>
    <t>행사 진행비</t>
  </si>
  <si>
    <t>B9</t>
  </si>
  <si>
    <t>본선 포스터 인쇄(150장*1300)</t>
  </si>
  <si>
    <t>B10</t>
  </si>
  <si>
    <t>공연용 메이크업(2인)</t>
  </si>
  <si>
    <t>B11</t>
  </si>
  <si>
    <t>서포터즈 굿즈 및 방한의류비(100인)</t>
  </si>
  <si>
    <t>B12</t>
  </si>
  <si>
    <t>예선 무대 악기 대여료(2일)</t>
  </si>
  <si>
    <t>B13</t>
  </si>
  <si>
    <r>
      <rPr>
        <sz val="10"/>
        <color theme="1"/>
        <rFont val="Arial"/>
      </rPr>
      <t>본선</t>
    </r>
    <r>
      <rPr>
        <sz val="10"/>
        <color theme="1"/>
        <rFont val="Arial"/>
      </rPr>
      <t xml:space="preserve"> 무대 악기 대여료(1일)</t>
    </r>
  </si>
  <si>
    <t>B14</t>
  </si>
  <si>
    <t>예비비</t>
  </si>
  <si>
    <t>B15</t>
  </si>
  <si>
    <t>합계</t>
  </si>
  <si>
    <t>전체 대항목 총계</t>
  </si>
  <si>
    <t>최종잔액</t>
  </si>
  <si>
    <r>
      <rPr>
        <sz val="14"/>
        <color theme="1"/>
        <rFont val="Arial"/>
      </rPr>
      <t>[카이스트</t>
    </r>
    <r>
      <rPr>
        <sz val="14"/>
        <color theme="1"/>
        <rFont val="맑은 고딕"/>
        <family val="3"/>
        <charset val="129"/>
      </rPr>
      <t>방송국 VOK</t>
    </r>
    <r>
      <rPr>
        <sz val="14"/>
        <color theme="1"/>
        <rFont val="Arial"/>
      </rPr>
      <t>] 22</t>
    </r>
    <r>
      <rPr>
        <sz val="14"/>
        <color theme="1"/>
        <rFont val="맑은 고딕"/>
        <family val="3"/>
        <charset val="129"/>
      </rPr>
      <t>년도</t>
    </r>
    <r>
      <rPr>
        <sz val="14"/>
        <color theme="1"/>
        <rFont val="Arial"/>
      </rPr>
      <t xml:space="preserve"> 4</t>
    </r>
    <r>
      <rPr>
        <sz val="14"/>
        <color theme="1"/>
        <rFont val="맑은 고딕"/>
        <family val="3"/>
        <charset val="129"/>
      </rPr>
      <t>분</t>
    </r>
    <r>
      <rPr>
        <sz val="14"/>
        <color theme="1"/>
        <rFont val="맑은 고딕"/>
        <family val="3"/>
        <charset val="129"/>
      </rPr>
      <t>기</t>
    </r>
    <r>
      <rPr>
        <sz val="14"/>
        <color theme="1"/>
        <rFont val="Arial"/>
      </rPr>
      <t xml:space="preserve"> </t>
    </r>
    <r>
      <rPr>
        <sz val="14"/>
        <color theme="1"/>
        <rFont val="맑은 고딕"/>
        <family val="3"/>
        <charset val="129"/>
      </rPr>
      <t>회계감사자료</t>
    </r>
    <r>
      <rPr>
        <sz val="14"/>
        <color theme="1"/>
        <rFont val="Arial"/>
      </rPr>
      <t xml:space="preserve"> </t>
    </r>
    <r>
      <rPr>
        <sz val="14"/>
        <color theme="1"/>
        <rFont val="맑은 고딕"/>
        <family val="3"/>
        <charset val="129"/>
      </rPr>
      <t>통장거래내역</t>
    </r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</si>
  <si>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</si>
  <si>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</si>
  <si>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</si>
  <si>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</si>
  <si>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</si>
  <si>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</si>
  <si>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</si>
  <si>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</si>
  <si>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</si>
  <si>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</si>
  <si>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</si>
  <si>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</si>
  <si>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</si>
  <si>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</si>
  <si>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</si>
  <si>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</si>
  <si>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</si>
  <si>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오도훈</t>
  </si>
  <si>
    <t>공금카드</t>
  </si>
  <si>
    <t>O</t>
  </si>
  <si>
    <t>태울뮤직페스티벌 예선 심사비</t>
  </si>
  <si>
    <t>계좌이체</t>
  </si>
  <si>
    <r>
      <rPr>
        <sz val="10"/>
        <color theme="1"/>
        <rFont val="Arial"/>
      </rPr>
      <t>(KB국민은행</t>
    </r>
    <r>
      <rPr>
        <sz val="10"/>
        <color theme="1"/>
        <rFont val="맑은 고딕"/>
        <family val="3"/>
        <charset val="129"/>
      </rPr>
      <t>-김래인) 43920201276684</t>
    </r>
  </si>
  <si>
    <r>
      <rPr>
        <sz val="10"/>
        <color theme="1"/>
        <rFont val="Arial"/>
      </rPr>
      <t>(우리은행-박지훈</t>
    </r>
    <r>
      <rPr>
        <sz val="10"/>
        <color theme="1"/>
        <rFont val="맑은 고딕"/>
        <family val="3"/>
        <charset val="129"/>
      </rPr>
      <t>) 1002049578046</t>
    </r>
  </si>
  <si>
    <r>
      <rPr>
        <sz val="10"/>
        <color theme="1"/>
        <rFont val="Arial"/>
      </rPr>
      <t>(KB국민은행</t>
    </r>
    <r>
      <rPr>
        <sz val="10"/>
        <color theme="1"/>
        <rFont val="맑은 고딕"/>
        <family val="3"/>
        <charset val="129"/>
      </rPr>
      <t>-김진완) 40660204008499</t>
    </r>
  </si>
  <si>
    <t>김건우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</si>
</sst>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[$₩-412]#,##0"/>
    <numFmt numFmtId="178" formatCode="&quot;₩&quot;#,##0"/>
  </numFmts>
  <fonts count="16">
    <font>
      <sz val="10"/>
      <color rgb="FF000000"/>
      <name val="Calibri"/>
      <scheme val="minor"/>
    </font>
    <font>
      <sz val="10"/>
      <color theme="1"/>
      <name val="Arial"/>
    </font>
    <font>
      <sz val="22"/>
      <color theme="1"/>
      <name val="Arial"/>
    </font>
    <font>
      <sz val="10"/>
      <name val="Calibri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14"/>
      <color theme="1"/>
      <name val="Arial"/>
    </font>
    <font>
      <sz val="10"/>
      <color rgb="FFFF0000"/>
      <name val="Arial"/>
    </font>
    <font>
      <sz val="10"/>
      <color theme="1"/>
      <name val="Malgun Gothic"/>
      <family val="3"/>
      <charset val="129"/>
    </font>
    <font>
      <sz val="10"/>
      <color theme="1"/>
      <name val="Calibri"/>
      <scheme val="minor"/>
    </font>
    <font>
      <sz val="14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name val="Calibri"/>
      <family val="3"/>
      <charset val="129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7" fontId="1" fillId="3" borderId="6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4" borderId="6" xfId="0" applyNumberFormat="1" applyFont="1" applyFill="1" applyBorder="1" applyAlignment="1">
      <alignment horizontal="center" vertical="center"/>
    </xf>
    <xf numFmtId="177" fontId="1" fillId="5" borderId="6" xfId="0" applyNumberFormat="1" applyFont="1" applyFill="1" applyBorder="1" applyAlignment="1">
      <alignment horizontal="center" vertical="center"/>
    </xf>
    <xf numFmtId="176" fontId="1" fillId="5" borderId="3" xfId="0" applyNumberFormat="1" applyFont="1" applyFill="1" applyBorder="1" applyAlignment="1">
      <alignment horizontal="center" vertical="center"/>
    </xf>
    <xf numFmtId="178" fontId="6" fillId="3" borderId="14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7" fontId="4" fillId="6" borderId="15" xfId="0" applyNumberFormat="1" applyFont="1" applyFill="1" applyBorder="1" applyAlignment="1">
      <alignment horizontal="center" vertical="center" wrapText="1"/>
    </xf>
    <xf numFmtId="176" fontId="4" fillId="6" borderId="15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77" fontId="4" fillId="8" borderId="15" xfId="0" applyNumberFormat="1" applyFont="1" applyFill="1" applyBorder="1" applyAlignment="1">
      <alignment horizontal="center" vertical="center" wrapText="1"/>
    </xf>
    <xf numFmtId="176" fontId="1" fillId="8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9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7" fontId="1" fillId="9" borderId="15" xfId="0" applyNumberFormat="1" applyFont="1" applyFill="1" applyBorder="1" applyAlignment="1">
      <alignment horizontal="center" vertical="center" wrapText="1"/>
    </xf>
    <xf numFmtId="177" fontId="1" fillId="9" borderId="16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4" fillId="5" borderId="4" xfId="0" applyFont="1" applyFill="1" applyBorder="1" applyAlignment="1">
      <alignment horizontal="center" vertical="center" wrapText="1"/>
    </xf>
    <xf numFmtId="177" fontId="4" fillId="8" borderId="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1" fillId="0" borderId="11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1"/>
  <sheetViews>
    <sheetView tabSelected="1" topLeftCell="A10" zoomScale="66" workbookViewId="0">
      <selection activeCell="D7" sqref="D7:D18"/>
    </sheetView>
  </sheetViews>
  <sheetFormatPr defaultColWidth="14.44140625" defaultRowHeight="15" customHeight="1"/>
  <cols>
    <col min="1" max="1" width="12.5546875" customWidth="1"/>
    <col min="2" max="2" width="15.6640625" customWidth="1"/>
    <col min="3" max="3" width="15.5546875" customWidth="1"/>
    <col min="4" max="4" width="15.88671875" customWidth="1"/>
    <col min="5" max="5" width="6.33203125" customWidth="1"/>
    <col min="6" max="6" width="30.44140625" customWidth="1"/>
    <col min="7" max="7" width="7.6640625" customWidth="1"/>
    <col min="8" max="9" width="12.88671875" customWidth="1"/>
    <col min="10" max="10" width="34.6640625" customWidth="1"/>
    <col min="11" max="11" width="19.109375" customWidth="1"/>
    <col min="12" max="29" width="12.5546875" customWidth="1"/>
  </cols>
  <sheetData>
    <row r="1" spans="1:29" ht="40.5" customHeight="1">
      <c r="A1" s="1"/>
      <c r="B1" s="2"/>
      <c r="C1" s="2"/>
      <c r="D1" s="60" t="s">
        <v>0</v>
      </c>
      <c r="E1" s="61"/>
      <c r="F1" s="61"/>
      <c r="G1" s="61"/>
      <c r="H1" s="61"/>
      <c r="I1" s="61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1.5" customHeight="1">
      <c r="A2" s="1"/>
      <c r="B2" s="2"/>
      <c r="C2" s="2"/>
      <c r="D2" s="2"/>
      <c r="E2" s="2"/>
      <c r="F2" s="2"/>
      <c r="G2" s="2"/>
      <c r="H2" s="4"/>
      <c r="I2" s="4"/>
      <c r="J2" s="5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1"/>
      <c r="B3" s="2"/>
      <c r="C3" s="2"/>
      <c r="D3" s="2"/>
      <c r="E3" s="2"/>
      <c r="F3" s="2"/>
      <c r="G3" s="2"/>
      <c r="H3" s="4"/>
      <c r="I3" s="4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1" t="s">
        <v>2</v>
      </c>
      <c r="B4" s="2"/>
      <c r="C4" s="2"/>
      <c r="D4" s="6"/>
      <c r="E4" s="6"/>
      <c r="F4" s="6"/>
      <c r="G4" s="6"/>
      <c r="H4" s="7"/>
      <c r="I4" s="7"/>
      <c r="J4" s="8"/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9"/>
      <c r="D5" s="62" t="s">
        <v>3</v>
      </c>
      <c r="E5" s="63"/>
      <c r="F5" s="63"/>
      <c r="G5" s="63"/>
      <c r="H5" s="63"/>
      <c r="I5" s="63"/>
      <c r="J5" s="63"/>
      <c r="K5" s="5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"/>
      <c r="C6" s="10"/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  <c r="I6" s="12" t="s">
        <v>9</v>
      </c>
      <c r="J6" s="11" t="s">
        <v>10</v>
      </c>
      <c r="K6" s="11" t="s">
        <v>11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10"/>
      <c r="D7" s="64" t="s">
        <v>12</v>
      </c>
      <c r="E7" s="53" t="s">
        <v>13</v>
      </c>
      <c r="F7" s="11" t="s">
        <v>14</v>
      </c>
      <c r="G7" s="11" t="s">
        <v>15</v>
      </c>
      <c r="H7" s="13">
        <v>2400000</v>
      </c>
      <c r="I7" s="12">
        <v>2400000</v>
      </c>
      <c r="J7" s="14">
        <f>I7/H7</f>
        <v>1</v>
      </c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"/>
      <c r="C8" s="10"/>
      <c r="D8" s="65"/>
      <c r="E8" s="65"/>
      <c r="F8" s="15" t="s">
        <v>16</v>
      </c>
      <c r="G8" s="11" t="s">
        <v>17</v>
      </c>
      <c r="H8" s="13">
        <v>0</v>
      </c>
      <c r="I8" s="12">
        <v>-111</v>
      </c>
      <c r="J8" s="14" t="str">
        <f>IFERROR(I8/H8,"-%")</f>
        <v>-%</v>
      </c>
      <c r="K8" s="1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2"/>
      <c r="C9" s="10"/>
      <c r="D9" s="65"/>
      <c r="E9" s="54"/>
      <c r="F9" s="55" t="s">
        <v>18</v>
      </c>
      <c r="G9" s="56"/>
      <c r="H9" s="16">
        <f t="shared" ref="H9:I9" si="0">SUM(H7:H8)</f>
        <v>2400000</v>
      </c>
      <c r="I9" s="16">
        <f t="shared" si="0"/>
        <v>2399889</v>
      </c>
      <c r="J9" s="17">
        <f t="shared" ref="J9:J18" si="1">I9/H9</f>
        <v>0.99995374999999997</v>
      </c>
      <c r="K9" s="1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1"/>
      <c r="C10" s="10"/>
      <c r="D10" s="65"/>
      <c r="E10" s="53" t="s">
        <v>19</v>
      </c>
      <c r="F10" s="11" t="s">
        <v>20</v>
      </c>
      <c r="G10" s="11" t="s">
        <v>21</v>
      </c>
      <c r="H10" s="13">
        <v>6290800</v>
      </c>
      <c r="I10" s="12">
        <v>4727808</v>
      </c>
      <c r="J10" s="14">
        <f t="shared" si="1"/>
        <v>0.75154320595154833</v>
      </c>
      <c r="K10" s="1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1"/>
      <c r="C11" s="10"/>
      <c r="D11" s="65"/>
      <c r="E11" s="65"/>
      <c r="F11" s="15" t="s">
        <v>22</v>
      </c>
      <c r="G11" s="11" t="s">
        <v>23</v>
      </c>
      <c r="H11" s="13">
        <v>18000000</v>
      </c>
      <c r="I11" s="12">
        <v>19331100</v>
      </c>
      <c r="J11" s="14">
        <f t="shared" si="1"/>
        <v>1.07395</v>
      </c>
      <c r="K11" s="1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"/>
      <c r="B12" s="2"/>
      <c r="C12" s="10"/>
      <c r="D12" s="65"/>
      <c r="E12" s="65"/>
      <c r="F12" s="15" t="s">
        <v>24</v>
      </c>
      <c r="G12" s="11" t="s">
        <v>25</v>
      </c>
      <c r="H12" s="13">
        <v>697650</v>
      </c>
      <c r="I12" s="12">
        <v>656300</v>
      </c>
      <c r="J12" s="14">
        <f t="shared" si="1"/>
        <v>0.94072959220239372</v>
      </c>
      <c r="K12" s="1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"/>
      <c r="B13" s="2"/>
      <c r="C13" s="10"/>
      <c r="D13" s="65"/>
      <c r="E13" s="54"/>
      <c r="F13" s="55" t="s">
        <v>18</v>
      </c>
      <c r="G13" s="56"/>
      <c r="H13" s="16">
        <f t="shared" ref="H13:I13" si="2">SUM(H10:H12)</f>
        <v>24988450</v>
      </c>
      <c r="I13" s="16">
        <f t="shared" si="2"/>
        <v>24715208</v>
      </c>
      <c r="J13" s="18">
        <f t="shared" si="1"/>
        <v>0.98906526815388707</v>
      </c>
      <c r="K13" s="1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2"/>
      <c r="C14" s="10"/>
      <c r="D14" s="65"/>
      <c r="E14" s="53" t="s">
        <v>26</v>
      </c>
      <c r="F14" s="11" t="s">
        <v>27</v>
      </c>
      <c r="G14" s="11" t="s">
        <v>28</v>
      </c>
      <c r="H14" s="13">
        <v>1115000</v>
      </c>
      <c r="I14" s="12">
        <v>1115000</v>
      </c>
      <c r="J14" s="14">
        <f t="shared" si="1"/>
        <v>1</v>
      </c>
      <c r="K14" s="1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2"/>
      <c r="B15" s="2"/>
      <c r="C15" s="10"/>
      <c r="D15" s="65"/>
      <c r="E15" s="54"/>
      <c r="F15" s="55" t="s">
        <v>18</v>
      </c>
      <c r="G15" s="56"/>
      <c r="H15" s="16">
        <f t="shared" ref="H15:I15" si="3">SUM(H14)</f>
        <v>1115000</v>
      </c>
      <c r="I15" s="16">
        <f t="shared" si="3"/>
        <v>1115000</v>
      </c>
      <c r="J15" s="18">
        <f t="shared" si="1"/>
        <v>1</v>
      </c>
      <c r="K15" s="1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2"/>
      <c r="B16" s="2"/>
      <c r="C16" s="10"/>
      <c r="D16" s="65"/>
      <c r="E16" s="53" t="s">
        <v>29</v>
      </c>
      <c r="F16" s="11" t="s">
        <v>30</v>
      </c>
      <c r="G16" s="11" t="s">
        <v>31</v>
      </c>
      <c r="H16" s="13">
        <v>2476320</v>
      </c>
      <c r="I16" s="12">
        <v>2138030</v>
      </c>
      <c r="J16" s="14">
        <f t="shared" si="1"/>
        <v>0.86339003036764228</v>
      </c>
      <c r="K16" s="1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2"/>
      <c r="B17" s="2"/>
      <c r="C17" s="10"/>
      <c r="D17" s="65"/>
      <c r="E17" s="54"/>
      <c r="F17" s="55" t="s">
        <v>18</v>
      </c>
      <c r="G17" s="56"/>
      <c r="H17" s="16">
        <f t="shared" ref="H17:I17" si="4">SUM(H16)</f>
        <v>2476320</v>
      </c>
      <c r="I17" s="16">
        <f t="shared" si="4"/>
        <v>2138030</v>
      </c>
      <c r="J17" s="18">
        <f t="shared" si="1"/>
        <v>0.86339003036764228</v>
      </c>
      <c r="K17" s="1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"/>
      <c r="B18" s="2"/>
      <c r="C18" s="10"/>
      <c r="D18" s="54"/>
      <c r="E18" s="66" t="s">
        <v>32</v>
      </c>
      <c r="F18" s="67"/>
      <c r="G18" s="56"/>
      <c r="H18" s="19">
        <f t="shared" ref="H18:I18" si="5">SUM(H9,H13,H15,H17)</f>
        <v>30979770</v>
      </c>
      <c r="I18" s="19">
        <f t="shared" si="5"/>
        <v>30368127</v>
      </c>
      <c r="J18" s="20">
        <f t="shared" si="1"/>
        <v>0.98025669654745662</v>
      </c>
      <c r="K18" s="1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"/>
      <c r="B19" s="2"/>
      <c r="C19" s="6"/>
      <c r="D19" s="6"/>
      <c r="E19" s="6"/>
      <c r="F19" s="6"/>
      <c r="G19" s="6"/>
      <c r="H19" s="7"/>
      <c r="I19" s="7"/>
      <c r="J19" s="8"/>
      <c r="K19" s="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10"/>
      <c r="B20" s="57" t="s">
        <v>33</v>
      </c>
      <c r="C20" s="58"/>
      <c r="D20" s="58"/>
      <c r="E20" s="58"/>
      <c r="F20" s="58"/>
      <c r="G20" s="58"/>
      <c r="H20" s="58"/>
      <c r="I20" s="58"/>
      <c r="J20" s="58"/>
      <c r="K20" s="5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30" customHeight="1">
      <c r="A21" s="10"/>
      <c r="B21" s="11" t="s">
        <v>4</v>
      </c>
      <c r="C21" s="11" t="s">
        <v>34</v>
      </c>
      <c r="D21" s="11" t="s">
        <v>35</v>
      </c>
      <c r="E21" s="11" t="s">
        <v>5</v>
      </c>
      <c r="F21" s="11" t="s">
        <v>36</v>
      </c>
      <c r="G21" s="11" t="s">
        <v>7</v>
      </c>
      <c r="H21" s="12" t="s">
        <v>8</v>
      </c>
      <c r="I21" s="12" t="s">
        <v>9</v>
      </c>
      <c r="J21" s="21" t="s">
        <v>10</v>
      </c>
      <c r="K21" s="11" t="s">
        <v>11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10"/>
      <c r="B22" s="70" t="s">
        <v>37</v>
      </c>
      <c r="C22" s="76" t="s">
        <v>100</v>
      </c>
      <c r="D22" s="53" t="s">
        <v>38</v>
      </c>
      <c r="E22" s="11" t="s">
        <v>19</v>
      </c>
      <c r="F22" s="11" t="s">
        <v>39</v>
      </c>
      <c r="G22" s="11" t="s">
        <v>40</v>
      </c>
      <c r="H22" s="13">
        <v>604800</v>
      </c>
      <c r="I22" s="12">
        <v>478300</v>
      </c>
      <c r="J22" s="14">
        <f t="shared" ref="J22:J25" si="6">I22/H22</f>
        <v>0.79083994708994709</v>
      </c>
      <c r="K22" s="1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10"/>
      <c r="B23" s="71"/>
      <c r="C23" s="65"/>
      <c r="D23" s="54"/>
      <c r="E23" s="55" t="s">
        <v>18</v>
      </c>
      <c r="F23" s="67"/>
      <c r="G23" s="56"/>
      <c r="H23" s="16">
        <f t="shared" ref="H23:I23" si="7">SUM(H22)</f>
        <v>604800</v>
      </c>
      <c r="I23" s="16">
        <f t="shared" si="7"/>
        <v>478300</v>
      </c>
      <c r="J23" s="17">
        <f t="shared" si="6"/>
        <v>0.79083994708994709</v>
      </c>
      <c r="K23" s="1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10"/>
      <c r="B24" s="71"/>
      <c r="C24" s="65"/>
      <c r="D24" s="73" t="s">
        <v>41</v>
      </c>
      <c r="E24" s="11" t="s">
        <v>13</v>
      </c>
      <c r="F24" s="11" t="s">
        <v>42</v>
      </c>
      <c r="G24" s="11" t="s">
        <v>43</v>
      </c>
      <c r="H24" s="13">
        <v>1000000</v>
      </c>
      <c r="I24" s="12">
        <f>SUMIF(통장거래내역!E:E,예결산안!G:G,통장거래내역!H:H)-SUMIF(통장거래내역!E:E,예결산안!G:G,통장거래내역!G:G)</f>
        <v>932100</v>
      </c>
      <c r="J24" s="14">
        <f t="shared" si="6"/>
        <v>0.93210000000000004</v>
      </c>
      <c r="K24" s="1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10"/>
      <c r="B25" s="71"/>
      <c r="C25" s="65"/>
      <c r="D25" s="71"/>
      <c r="E25" s="11" t="s">
        <v>13</v>
      </c>
      <c r="F25" s="11" t="s">
        <v>44</v>
      </c>
      <c r="G25" s="11" t="s">
        <v>45</v>
      </c>
      <c r="H25" s="13">
        <v>500000</v>
      </c>
      <c r="I25" s="12">
        <f>SUMIF(통장거래내역!E:E,예결산안!G:G,통장거래내역!H:H)-SUMIF(통장거래내역!E:E,예결산안!G:G,통장거래내역!G:G)</f>
        <v>475000</v>
      </c>
      <c r="J25" s="22">
        <f t="shared" si="6"/>
        <v>0.95</v>
      </c>
      <c r="K25" s="1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10"/>
      <c r="B26" s="71"/>
      <c r="C26" s="65"/>
      <c r="D26" s="71"/>
      <c r="E26" s="11" t="s">
        <v>13</v>
      </c>
      <c r="F26" s="11" t="s">
        <v>16</v>
      </c>
      <c r="G26" s="11" t="s">
        <v>46</v>
      </c>
      <c r="H26" s="13">
        <v>0</v>
      </c>
      <c r="I26" s="12">
        <f>SUMIF(통장거래내역!E:E,예결산안!G:G,통장거래내역!H:H)-SUMIF(통장거래내역!E:E,예결산안!G:G,통장거래내역!G:G)</f>
        <v>-111</v>
      </c>
      <c r="J26" s="14" t="str">
        <f>IFERROR(I26/H26,"-%")</f>
        <v>-%</v>
      </c>
      <c r="K26" s="1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10"/>
      <c r="B27" s="71"/>
      <c r="C27" s="65"/>
      <c r="D27" s="71"/>
      <c r="E27" s="11" t="s">
        <v>13</v>
      </c>
      <c r="F27" s="11" t="s">
        <v>47</v>
      </c>
      <c r="G27" s="11" t="s">
        <v>48</v>
      </c>
      <c r="H27" s="13">
        <v>900000</v>
      </c>
      <c r="I27" s="12">
        <f>SUMIF(통장거래내역!E:E,예결산안!G:G,통장거래내역!H:H)-SUMIF(통장거래내역!E:E,예결산안!G:G,통장거래내역!G:G)</f>
        <v>900000</v>
      </c>
      <c r="J27" s="22">
        <f t="shared" ref="J27:J29" si="8">I27/H27</f>
        <v>1</v>
      </c>
      <c r="K27" s="1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10"/>
      <c r="B28" s="71"/>
      <c r="C28" s="65"/>
      <c r="D28" s="71"/>
      <c r="E28" s="15" t="s">
        <v>19</v>
      </c>
      <c r="F28" s="15" t="s">
        <v>49</v>
      </c>
      <c r="G28" s="11" t="s">
        <v>50</v>
      </c>
      <c r="H28" s="13">
        <v>5686000</v>
      </c>
      <c r="I28" s="12">
        <v>4249508</v>
      </c>
      <c r="J28" s="14">
        <f t="shared" si="8"/>
        <v>0.74736334857544851</v>
      </c>
      <c r="K28" s="1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10"/>
      <c r="B29" s="71"/>
      <c r="C29" s="65"/>
      <c r="D29" s="71"/>
      <c r="E29" s="15" t="s">
        <v>19</v>
      </c>
      <c r="F29" s="15" t="s">
        <v>51</v>
      </c>
      <c r="G29" s="11" t="s">
        <v>52</v>
      </c>
      <c r="H29" s="13">
        <v>697650</v>
      </c>
      <c r="I29" s="12">
        <v>656300</v>
      </c>
      <c r="J29" s="22">
        <f t="shared" si="8"/>
        <v>0.94072959220239372</v>
      </c>
      <c r="K29" s="1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10"/>
      <c r="B30" s="71"/>
      <c r="C30" s="65"/>
      <c r="D30" s="71"/>
      <c r="E30" s="15" t="s">
        <v>19</v>
      </c>
      <c r="F30" s="15" t="s">
        <v>53</v>
      </c>
      <c r="G30" s="11" t="s">
        <v>54</v>
      </c>
      <c r="H30" s="13">
        <v>0</v>
      </c>
      <c r="I30" s="12">
        <v>331100</v>
      </c>
      <c r="J30" s="14" t="str">
        <f>IFERROR(I30/H30,"-%")</f>
        <v>-%</v>
      </c>
      <c r="K30" s="1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10"/>
      <c r="B31" s="71"/>
      <c r="C31" s="65"/>
      <c r="D31" s="71"/>
      <c r="E31" s="15" t="s">
        <v>19</v>
      </c>
      <c r="F31" s="15" t="s">
        <v>55</v>
      </c>
      <c r="G31" s="11" t="s">
        <v>56</v>
      </c>
      <c r="H31" s="13">
        <v>18000000</v>
      </c>
      <c r="I31" s="12">
        <v>19000000</v>
      </c>
      <c r="J31" s="22">
        <f t="shared" ref="J31:J41" si="9">I31/H31</f>
        <v>1.0555555555555556</v>
      </c>
      <c r="K31" s="1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10"/>
      <c r="B32" s="71"/>
      <c r="C32" s="65"/>
      <c r="D32" s="71"/>
      <c r="E32" s="15" t="s">
        <v>26</v>
      </c>
      <c r="F32" s="15" t="s">
        <v>57</v>
      </c>
      <c r="G32" s="11" t="s">
        <v>58</v>
      </c>
      <c r="H32" s="13">
        <v>1115000</v>
      </c>
      <c r="I32" s="12">
        <v>1060104</v>
      </c>
      <c r="J32" s="14">
        <f t="shared" si="9"/>
        <v>0.9507659192825112</v>
      </c>
      <c r="K32" s="1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10"/>
      <c r="B33" s="71"/>
      <c r="C33" s="65"/>
      <c r="D33" s="71"/>
      <c r="E33" s="15" t="s">
        <v>29</v>
      </c>
      <c r="F33" s="15" t="s">
        <v>59</v>
      </c>
      <c r="G33" s="11" t="s">
        <v>60</v>
      </c>
      <c r="H33" s="13">
        <v>195000</v>
      </c>
      <c r="I33" s="12">
        <v>181500</v>
      </c>
      <c r="J33" s="22">
        <f t="shared" si="9"/>
        <v>0.93076923076923079</v>
      </c>
      <c r="K33" s="1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10"/>
      <c r="B34" s="71"/>
      <c r="C34" s="65"/>
      <c r="D34" s="71"/>
      <c r="E34" s="11" t="s">
        <v>29</v>
      </c>
      <c r="F34" s="11" t="s">
        <v>61</v>
      </c>
      <c r="G34" s="11" t="s">
        <v>62</v>
      </c>
      <c r="H34" s="13">
        <v>220000</v>
      </c>
      <c r="I34" s="12">
        <v>220000</v>
      </c>
      <c r="J34" s="14">
        <f t="shared" si="9"/>
        <v>1</v>
      </c>
      <c r="K34" s="1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10"/>
      <c r="B35" s="71"/>
      <c r="C35" s="65"/>
      <c r="D35" s="71"/>
      <c r="E35" s="11" t="s">
        <v>29</v>
      </c>
      <c r="F35" s="11" t="s">
        <v>63</v>
      </c>
      <c r="G35" s="11" t="s">
        <v>64</v>
      </c>
      <c r="H35" s="13">
        <v>336200</v>
      </c>
      <c r="I35" s="12">
        <v>236530</v>
      </c>
      <c r="J35" s="22">
        <f t="shared" si="9"/>
        <v>0.70353955978584171</v>
      </c>
      <c r="K35" s="1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10"/>
      <c r="B36" s="71"/>
      <c r="C36" s="65"/>
      <c r="D36" s="71"/>
      <c r="E36" s="11" t="s">
        <v>29</v>
      </c>
      <c r="F36" s="11" t="s">
        <v>65</v>
      </c>
      <c r="G36" s="11" t="s">
        <v>66</v>
      </c>
      <c r="H36" s="13">
        <v>1000000</v>
      </c>
      <c r="I36" s="12">
        <v>1000000</v>
      </c>
      <c r="J36" s="14">
        <f t="shared" si="9"/>
        <v>1</v>
      </c>
      <c r="K36" s="1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10"/>
      <c r="B37" s="71"/>
      <c r="C37" s="65"/>
      <c r="D37" s="71"/>
      <c r="E37" s="11" t="s">
        <v>29</v>
      </c>
      <c r="F37" s="11" t="s">
        <v>67</v>
      </c>
      <c r="G37" s="11" t="s">
        <v>68</v>
      </c>
      <c r="H37" s="13">
        <v>500000</v>
      </c>
      <c r="I37" s="12">
        <v>500000</v>
      </c>
      <c r="J37" s="22">
        <f t="shared" si="9"/>
        <v>1</v>
      </c>
      <c r="K37" s="1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10"/>
      <c r="B38" s="71"/>
      <c r="C38" s="65"/>
      <c r="D38" s="71"/>
      <c r="E38" s="11" t="s">
        <v>29</v>
      </c>
      <c r="F38" s="11" t="s">
        <v>69</v>
      </c>
      <c r="G38" s="11" t="s">
        <v>70</v>
      </c>
      <c r="H38" s="13">
        <v>225120</v>
      </c>
      <c r="I38" s="12">
        <f>SUMIF(통장거래내역!E:E,예결산안!G:G,통장거래내역!H:H)-SUMIF(통장거래내역!E:E,예결산안!G:G,통장거래내역!G:G)</f>
        <v>0</v>
      </c>
      <c r="J38" s="14">
        <f t="shared" si="9"/>
        <v>0</v>
      </c>
      <c r="K38" s="1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10"/>
      <c r="B39" s="71"/>
      <c r="C39" s="65"/>
      <c r="D39" s="72"/>
      <c r="E39" s="55" t="s">
        <v>18</v>
      </c>
      <c r="F39" s="67"/>
      <c r="G39" s="56"/>
      <c r="H39" s="16">
        <f t="shared" ref="H39:I39" si="10">SUM(H24:H38)</f>
        <v>30374970</v>
      </c>
      <c r="I39" s="16">
        <f t="shared" si="10"/>
        <v>29742031</v>
      </c>
      <c r="J39" s="17">
        <f t="shared" si="9"/>
        <v>0.97916248147734797</v>
      </c>
      <c r="K39" s="1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10"/>
      <c r="B40" s="71"/>
      <c r="C40" s="54"/>
      <c r="D40" s="68" t="s">
        <v>71</v>
      </c>
      <c r="E40" s="67"/>
      <c r="F40" s="67"/>
      <c r="G40" s="56"/>
      <c r="H40" s="23">
        <f>SUM(H39,H23)</f>
        <v>30979770</v>
      </c>
      <c r="I40" s="23">
        <f>SUM(I23,I39)</f>
        <v>30220331</v>
      </c>
      <c r="J40" s="24">
        <f t="shared" si="9"/>
        <v>0.97548597036065798</v>
      </c>
      <c r="K40" s="1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10"/>
      <c r="B41" s="72"/>
      <c r="C41" s="74" t="s">
        <v>32</v>
      </c>
      <c r="D41" s="58"/>
      <c r="E41" s="58"/>
      <c r="F41" s="58"/>
      <c r="G41" s="59"/>
      <c r="H41" s="25">
        <f t="shared" ref="H41:I41" si="11">SUM(H40)</f>
        <v>30979770</v>
      </c>
      <c r="I41" s="25">
        <f t="shared" si="11"/>
        <v>30220331</v>
      </c>
      <c r="J41" s="20">
        <f t="shared" si="9"/>
        <v>0.97548597036065798</v>
      </c>
      <c r="K41" s="26" t="s">
        <v>72</v>
      </c>
      <c r="L41" s="2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ht="15.75" customHeight="1">
      <c r="A42" s="2"/>
      <c r="B42" s="28"/>
      <c r="C42" s="2"/>
      <c r="D42" s="2"/>
      <c r="E42" s="2"/>
      <c r="F42" s="2"/>
      <c r="G42" s="2"/>
      <c r="H42" s="4"/>
      <c r="I42" s="4"/>
      <c r="J42" s="3"/>
      <c r="K42" s="2"/>
      <c r="L42" s="2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ht="15.75" customHeight="1">
      <c r="A43" s="2"/>
      <c r="B43" s="2"/>
      <c r="C43" s="2"/>
      <c r="D43" s="2"/>
      <c r="E43" s="2"/>
      <c r="F43" s="2"/>
      <c r="G43" s="29" t="s">
        <v>32</v>
      </c>
      <c r="H43" s="30" t="s">
        <v>8</v>
      </c>
      <c r="I43" s="30" t="s">
        <v>9</v>
      </c>
      <c r="J43" s="31" t="s">
        <v>10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32" t="s">
        <v>3</v>
      </c>
      <c r="H44" s="33">
        <f t="shared" ref="H44:I44" si="12">H18</f>
        <v>30979770</v>
      </c>
      <c r="I44" s="33">
        <f t="shared" si="12"/>
        <v>30368127</v>
      </c>
      <c r="J44" s="34">
        <f t="shared" ref="J44:J45" si="13">I44/H44</f>
        <v>0.98025669654745662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35" t="s">
        <v>33</v>
      </c>
      <c r="H45" s="33">
        <f t="shared" ref="H45:I45" si="14">H41</f>
        <v>30979770</v>
      </c>
      <c r="I45" s="33">
        <f t="shared" si="14"/>
        <v>30220331</v>
      </c>
      <c r="J45" s="34">
        <f t="shared" si="13"/>
        <v>0.97548597036065798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69" t="s">
        <v>73</v>
      </c>
      <c r="H46" s="59"/>
      <c r="I46" s="36">
        <f>I44-I45</f>
        <v>147796</v>
      </c>
      <c r="J46" s="3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38"/>
      <c r="D47" s="38"/>
      <c r="E47" s="38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4"/>
      <c r="I48" s="4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9" t="s">
        <v>19</v>
      </c>
      <c r="H49" s="30" t="s">
        <v>8</v>
      </c>
      <c r="I49" s="30" t="s">
        <v>9</v>
      </c>
      <c r="J49" s="31" t="s">
        <v>10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32" t="s">
        <v>3</v>
      </c>
      <c r="H50" s="33">
        <f t="shared" ref="H50:I50" si="15">H13</f>
        <v>24988450</v>
      </c>
      <c r="I50" s="33">
        <f t="shared" si="15"/>
        <v>24715208</v>
      </c>
      <c r="J50" s="34">
        <f t="shared" ref="J50:J51" si="16">I50/H50</f>
        <v>0.98906526815388707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35" t="s">
        <v>33</v>
      </c>
      <c r="H51" s="33">
        <f>SUMIF(E22:E39, "본회계", H22:H39)</f>
        <v>24988450</v>
      </c>
      <c r="I51" s="40">
        <f>SUMIF(E22:E39, "본회계", I22:I39)</f>
        <v>24715208</v>
      </c>
      <c r="J51" s="34">
        <f t="shared" si="16"/>
        <v>0.98906526815388707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69" t="s">
        <v>73</v>
      </c>
      <c r="H52" s="59"/>
      <c r="I52" s="36">
        <f>I50-I51</f>
        <v>0</v>
      </c>
      <c r="J52" s="3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2"/>
      <c r="H53" s="4"/>
      <c r="I53" s="4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4"/>
      <c r="I54" s="4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9" t="s">
        <v>13</v>
      </c>
      <c r="H55" s="30" t="s">
        <v>8</v>
      </c>
      <c r="I55" s="30" t="s">
        <v>9</v>
      </c>
      <c r="J55" s="31" t="s">
        <v>10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32" t="s">
        <v>3</v>
      </c>
      <c r="H56" s="33">
        <f t="shared" ref="H56:I56" si="17">H9</f>
        <v>2400000</v>
      </c>
      <c r="I56" s="33">
        <f t="shared" si="17"/>
        <v>2399889</v>
      </c>
      <c r="J56" s="34">
        <f t="shared" ref="J56:J57" si="18">I56/H56</f>
        <v>0.99995374999999997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35" t="s">
        <v>33</v>
      </c>
      <c r="H57" s="33">
        <f>SUMIF(E22:E39, "학생", H22:H39)</f>
        <v>2400000</v>
      </c>
      <c r="I57" s="40">
        <f>SUMIF(E22:E39, "학생", I22:I39)</f>
        <v>2306989</v>
      </c>
      <c r="J57" s="34">
        <f t="shared" si="18"/>
        <v>0.96124541666666663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69" t="s">
        <v>73</v>
      </c>
      <c r="H58" s="59"/>
      <c r="I58" s="36">
        <f>I56-I57</f>
        <v>92900</v>
      </c>
      <c r="J58" s="3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9" t="s">
        <v>26</v>
      </c>
      <c r="H61" s="30" t="s">
        <v>8</v>
      </c>
      <c r="I61" s="30" t="s">
        <v>9</v>
      </c>
      <c r="J61" s="31" t="s">
        <v>10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32" t="s">
        <v>3</v>
      </c>
      <c r="H62" s="33">
        <f t="shared" ref="H62:I62" si="19">H15</f>
        <v>1115000</v>
      </c>
      <c r="I62" s="33">
        <f t="shared" si="19"/>
        <v>1115000</v>
      </c>
      <c r="J62" s="34">
        <f t="shared" ref="J62:J63" si="20">I62/H62</f>
        <v>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35" t="s">
        <v>33</v>
      </c>
      <c r="H63" s="33">
        <f>SUMIF(E22:E39, "자치", H22:H39)</f>
        <v>1115000</v>
      </c>
      <c r="I63" s="40">
        <f>SUMIF(E22:E39, "자치", I22:I39)</f>
        <v>1060104</v>
      </c>
      <c r="J63" s="34">
        <f t="shared" si="20"/>
        <v>0.9507659192825112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69" t="s">
        <v>73</v>
      </c>
      <c r="H64" s="59"/>
      <c r="I64" s="36">
        <f>I62-I63</f>
        <v>54896</v>
      </c>
      <c r="J64" s="3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4"/>
      <c r="I65" s="4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4"/>
      <c r="I66" s="4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9" t="s">
        <v>29</v>
      </c>
      <c r="H67" s="30" t="s">
        <v>8</v>
      </c>
      <c r="I67" s="30" t="s">
        <v>9</v>
      </c>
      <c r="J67" s="31" t="s">
        <v>10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32" t="s">
        <v>3</v>
      </c>
      <c r="H68" s="33">
        <f t="shared" ref="H68:I68" si="21">H17</f>
        <v>2476320</v>
      </c>
      <c r="I68" s="33">
        <f t="shared" si="21"/>
        <v>2138030</v>
      </c>
      <c r="J68" s="34">
        <f t="shared" ref="J68:J69" si="22">I68/H68</f>
        <v>0.86339003036764228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35" t="s">
        <v>33</v>
      </c>
      <c r="H69" s="33">
        <f>SUMIF(E22:E39, "문자위", H22:H39)</f>
        <v>2476320</v>
      </c>
      <c r="I69" s="40">
        <f>SUMIF(E22:E39, "문자위", I22:I39)</f>
        <v>2138030</v>
      </c>
      <c r="J69" s="34">
        <f t="shared" si="22"/>
        <v>0.86339003036764228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69" t="s">
        <v>73</v>
      </c>
      <c r="H70" s="59"/>
      <c r="I70" s="36">
        <f>I68-I69</f>
        <v>0</v>
      </c>
      <c r="J70" s="3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4"/>
      <c r="I71" s="4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4"/>
      <c r="I72" s="4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4"/>
      <c r="I73" s="4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4"/>
      <c r="I74" s="4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4"/>
      <c r="I75" s="4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4"/>
      <c r="I76" s="4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4"/>
      <c r="I77" s="4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4"/>
      <c r="I78" s="4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4"/>
      <c r="I79" s="4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4"/>
      <c r="I80" s="4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4"/>
      <c r="I81" s="4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4"/>
      <c r="I82" s="4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4"/>
      <c r="I83" s="4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4"/>
      <c r="I84" s="4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4"/>
      <c r="I85" s="4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4"/>
      <c r="I86" s="4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4"/>
      <c r="I87" s="4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4"/>
      <c r="I88" s="4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4"/>
      <c r="I89" s="4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4"/>
      <c r="I90" s="4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4"/>
      <c r="I91" s="4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4"/>
      <c r="I92" s="4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4"/>
      <c r="I93" s="4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4"/>
      <c r="I94" s="4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4"/>
      <c r="I95" s="4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4"/>
      <c r="I96" s="4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4"/>
      <c r="I97" s="4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4"/>
      <c r="I98" s="4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4"/>
      <c r="I99" s="4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4"/>
      <c r="I100" s="4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4"/>
      <c r="I101" s="4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4"/>
      <c r="I102" s="4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4"/>
      <c r="I103" s="4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4"/>
      <c r="I104" s="4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4"/>
      <c r="I105" s="4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4"/>
      <c r="I106" s="4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4"/>
      <c r="I107" s="4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4"/>
      <c r="I108" s="4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4"/>
      <c r="I109" s="4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4"/>
      <c r="I110" s="4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4"/>
      <c r="I111" s="4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4"/>
      <c r="I112" s="4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4"/>
      <c r="I113" s="4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4"/>
      <c r="I114" s="4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4"/>
      <c r="I115" s="4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4"/>
      <c r="I116" s="4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4"/>
      <c r="I117" s="4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4"/>
      <c r="I118" s="4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4"/>
      <c r="I119" s="4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4"/>
      <c r="I120" s="4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4"/>
      <c r="I121" s="4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4"/>
      <c r="I122" s="4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4"/>
      <c r="I123" s="4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4"/>
      <c r="I124" s="4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4"/>
      <c r="I125" s="4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4"/>
      <c r="I126" s="4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4"/>
      <c r="I127" s="4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4"/>
      <c r="I128" s="4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4"/>
      <c r="I129" s="4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4"/>
      <c r="I130" s="4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4"/>
      <c r="I131" s="4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4"/>
      <c r="I132" s="4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4"/>
      <c r="I133" s="4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4"/>
      <c r="I134" s="4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4"/>
      <c r="I135" s="4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4"/>
      <c r="I136" s="4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4"/>
      <c r="I137" s="4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4"/>
      <c r="I138" s="4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4"/>
      <c r="I139" s="4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4"/>
      <c r="I140" s="4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4"/>
      <c r="I141" s="4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4"/>
      <c r="I142" s="4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4"/>
      <c r="I143" s="4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4"/>
      <c r="I144" s="4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4"/>
      <c r="I145" s="4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4"/>
      <c r="I146" s="4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4"/>
      <c r="I147" s="4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4"/>
      <c r="I148" s="4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4"/>
      <c r="I149" s="4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4"/>
      <c r="I150" s="4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4"/>
      <c r="I151" s="4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4"/>
      <c r="I152" s="4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4"/>
      <c r="I153" s="4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4"/>
      <c r="I154" s="4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4"/>
      <c r="I155" s="4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4"/>
      <c r="I156" s="4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4"/>
      <c r="I157" s="4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4"/>
      <c r="I158" s="4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4"/>
      <c r="I159" s="4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4"/>
      <c r="I160" s="4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4"/>
      <c r="I161" s="4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4"/>
      <c r="I162" s="4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4"/>
      <c r="I163" s="4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4"/>
      <c r="I164" s="4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4"/>
      <c r="I165" s="4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4"/>
      <c r="I166" s="4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4"/>
      <c r="I167" s="4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4"/>
      <c r="I168" s="4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4"/>
      <c r="I169" s="4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4"/>
      <c r="I170" s="4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4"/>
      <c r="I171" s="4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4"/>
      <c r="I172" s="4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4"/>
      <c r="I173" s="4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4"/>
      <c r="I174" s="4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4"/>
      <c r="I175" s="4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4"/>
      <c r="I176" s="4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4"/>
      <c r="I177" s="4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4"/>
      <c r="I178" s="4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4"/>
      <c r="I179" s="4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4"/>
      <c r="I180" s="4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4"/>
      <c r="I181" s="4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4"/>
      <c r="I182" s="4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4"/>
      <c r="I183" s="4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4"/>
      <c r="I184" s="4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4"/>
      <c r="I185" s="4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4"/>
      <c r="I186" s="4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4"/>
      <c r="I187" s="4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4"/>
      <c r="I188" s="4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4"/>
      <c r="I189" s="4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4"/>
      <c r="I190" s="4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4"/>
      <c r="I191" s="4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4"/>
      <c r="I192" s="4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4"/>
      <c r="I193" s="4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4"/>
      <c r="I194" s="4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4"/>
      <c r="I195" s="4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4"/>
      <c r="I196" s="4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4"/>
      <c r="I197" s="4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4"/>
      <c r="I198" s="4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4"/>
      <c r="I199" s="4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4"/>
      <c r="I200" s="4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4"/>
      <c r="I201" s="4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4"/>
      <c r="I202" s="4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4"/>
      <c r="I203" s="4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4"/>
      <c r="I204" s="4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4"/>
      <c r="I205" s="4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4"/>
      <c r="I206" s="4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4"/>
      <c r="I207" s="4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4"/>
      <c r="I208" s="4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4"/>
      <c r="I209" s="4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4"/>
      <c r="I210" s="4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4"/>
      <c r="I211" s="4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4"/>
      <c r="I212" s="4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4"/>
      <c r="I213" s="4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4"/>
      <c r="I214" s="4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4"/>
      <c r="I215" s="4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4"/>
      <c r="I216" s="4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4"/>
      <c r="I217" s="4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4"/>
      <c r="I218" s="4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4"/>
      <c r="I219" s="4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4"/>
      <c r="I220" s="4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4"/>
      <c r="I221" s="4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4"/>
      <c r="I222" s="4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4"/>
      <c r="I223" s="4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4"/>
      <c r="I224" s="4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4"/>
      <c r="I225" s="4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4"/>
      <c r="I226" s="4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4"/>
      <c r="I227" s="4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4"/>
      <c r="I228" s="4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4"/>
      <c r="I229" s="4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4"/>
      <c r="I230" s="4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4"/>
      <c r="I231" s="4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4"/>
      <c r="I232" s="4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4"/>
      <c r="I233" s="4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4"/>
      <c r="I234" s="4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4"/>
      <c r="I235" s="4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4"/>
      <c r="I236" s="4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4"/>
      <c r="I237" s="4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4"/>
      <c r="I238" s="4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4"/>
      <c r="I239" s="4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4"/>
      <c r="I240" s="4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4"/>
      <c r="I241" s="4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4"/>
      <c r="I242" s="4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4"/>
      <c r="I243" s="4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4"/>
      <c r="I244" s="4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4"/>
      <c r="I245" s="4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2"/>
      <c r="D246" s="2"/>
      <c r="E246" s="2"/>
      <c r="F246" s="2"/>
      <c r="G246" s="2"/>
      <c r="H246" s="4"/>
      <c r="I246" s="4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/>
    <row r="248" spans="1:29" ht="15.75" customHeight="1"/>
    <row r="249" spans="1:29" ht="15.75" customHeight="1"/>
    <row r="250" spans="1:29" ht="15.75" customHeight="1"/>
    <row r="251" spans="1:29" ht="15.75" customHeight="1"/>
    <row r="252" spans="1:29" ht="15.75" customHeight="1"/>
    <row r="253" spans="1:29" ht="15.75" customHeight="1"/>
    <row r="254" spans="1:29" ht="15.75" customHeight="1"/>
    <row r="255" spans="1:29" ht="15.75" customHeight="1"/>
    <row r="256" spans="1:2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6">
    <mergeCell ref="G64:H64"/>
    <mergeCell ref="G70:H70"/>
    <mergeCell ref="E14:E15"/>
    <mergeCell ref="F15:G15"/>
    <mergeCell ref="B22:B41"/>
    <mergeCell ref="C22:C40"/>
    <mergeCell ref="D22:D23"/>
    <mergeCell ref="E23:G23"/>
    <mergeCell ref="D24:D39"/>
    <mergeCell ref="C41:G41"/>
    <mergeCell ref="E39:G39"/>
    <mergeCell ref="D40:G40"/>
    <mergeCell ref="G46:H46"/>
    <mergeCell ref="G52:H52"/>
    <mergeCell ref="G58:H58"/>
    <mergeCell ref="E16:E17"/>
    <mergeCell ref="F17:G17"/>
    <mergeCell ref="B20:K20"/>
    <mergeCell ref="D1:I1"/>
    <mergeCell ref="D5:K5"/>
    <mergeCell ref="D7:D18"/>
    <mergeCell ref="E7:E9"/>
    <mergeCell ref="F9:G9"/>
    <mergeCell ref="E10:E13"/>
    <mergeCell ref="F13:G13"/>
    <mergeCell ref="E18:G18"/>
  </mergeCells>
  <phoneticPr fontId="14" type="noConversion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0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" customHeight="1"/>
  <cols>
    <col min="1" max="3" width="12.5546875" customWidth="1"/>
    <col min="4" max="4" width="36.44140625" customWidth="1"/>
    <col min="5" max="5" width="7.6640625" customWidth="1"/>
    <col min="6" max="10" width="12.5546875" customWidth="1"/>
    <col min="11" max="11" width="32.33203125" customWidth="1"/>
    <col min="12" max="12" width="12.44140625" customWidth="1"/>
    <col min="13" max="13" width="35.44140625" customWidth="1"/>
    <col min="14" max="29" width="12.554687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9.25" customHeight="1">
      <c r="A2" s="1"/>
      <c r="B2" s="75" t="s">
        <v>74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1"/>
      <c r="D3" s="1"/>
      <c r="E3" s="1"/>
      <c r="F3" s="1"/>
      <c r="G3" s="41"/>
      <c r="H3" s="41"/>
      <c r="I3" s="4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42" t="s">
        <v>75</v>
      </c>
      <c r="C4" s="42" t="s">
        <v>76</v>
      </c>
      <c r="D4" s="42" t="s">
        <v>77</v>
      </c>
      <c r="E4" s="42" t="s">
        <v>7</v>
      </c>
      <c r="F4" s="42" t="s">
        <v>78</v>
      </c>
      <c r="G4" s="30" t="s">
        <v>3</v>
      </c>
      <c r="H4" s="30" t="s">
        <v>33</v>
      </c>
      <c r="I4" s="30" t="s">
        <v>79</v>
      </c>
      <c r="J4" s="42" t="s">
        <v>80</v>
      </c>
      <c r="K4" s="42" t="s">
        <v>81</v>
      </c>
      <c r="L4" s="42" t="s">
        <v>82</v>
      </c>
      <c r="M4" s="42" t="s">
        <v>11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43"/>
      <c r="B5" s="44" t="s">
        <v>83</v>
      </c>
      <c r="C5" s="44" t="s">
        <v>84</v>
      </c>
      <c r="D5" s="44" t="s">
        <v>85</v>
      </c>
      <c r="E5" s="44" t="s">
        <v>86</v>
      </c>
      <c r="F5" s="44" t="s">
        <v>87</v>
      </c>
      <c r="G5" s="45">
        <v>2400000</v>
      </c>
      <c r="H5" s="46" t="s">
        <v>88</v>
      </c>
      <c r="I5" s="47" t="s">
        <v>79</v>
      </c>
      <c r="J5" s="44" t="s">
        <v>83</v>
      </c>
      <c r="K5" s="44" t="s">
        <v>89</v>
      </c>
      <c r="L5" s="44" t="s">
        <v>90</v>
      </c>
      <c r="M5" s="44" t="s">
        <v>91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43"/>
      <c r="B6" s="48">
        <v>20221030</v>
      </c>
      <c r="C6" s="49" t="s">
        <v>92</v>
      </c>
      <c r="D6" s="49" t="s">
        <v>42</v>
      </c>
      <c r="E6" s="48" t="s">
        <v>43</v>
      </c>
      <c r="F6" s="1" t="s">
        <v>93</v>
      </c>
      <c r="G6" s="45"/>
      <c r="H6" s="45">
        <v>932100</v>
      </c>
      <c r="I6" s="50">
        <f>G6-H6</f>
        <v>-932100</v>
      </c>
      <c r="J6" s="48">
        <v>20221030</v>
      </c>
      <c r="K6" s="48"/>
      <c r="L6" s="48" t="s">
        <v>94</v>
      </c>
      <c r="M6" s="4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48">
        <v>20221031</v>
      </c>
      <c r="C7" s="49" t="s">
        <v>92</v>
      </c>
      <c r="D7" s="49" t="s">
        <v>95</v>
      </c>
      <c r="E7" s="48" t="s">
        <v>48</v>
      </c>
      <c r="F7" s="49" t="s">
        <v>96</v>
      </c>
      <c r="H7" s="45">
        <v>300000</v>
      </c>
      <c r="I7" s="50">
        <f>I6+G5-H7</f>
        <v>1167900</v>
      </c>
      <c r="J7" s="48">
        <v>20221102</v>
      </c>
      <c r="K7" s="48" t="s">
        <v>97</v>
      </c>
      <c r="L7" s="48"/>
      <c r="M7" s="4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48">
        <v>20221031</v>
      </c>
      <c r="C8" s="49" t="s">
        <v>92</v>
      </c>
      <c r="D8" s="49" t="s">
        <v>95</v>
      </c>
      <c r="E8" s="48" t="s">
        <v>48</v>
      </c>
      <c r="F8" s="49" t="s">
        <v>96</v>
      </c>
      <c r="G8" s="45"/>
      <c r="H8" s="45">
        <v>300000</v>
      </c>
      <c r="I8" s="50">
        <f t="shared" ref="I8:I29" si="0">I7+G8-H8</f>
        <v>867900</v>
      </c>
      <c r="J8" s="48">
        <v>20221102</v>
      </c>
      <c r="K8" s="48" t="s">
        <v>98</v>
      </c>
      <c r="L8" s="48"/>
      <c r="M8" s="4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48">
        <v>20221031</v>
      </c>
      <c r="C9" s="49" t="s">
        <v>92</v>
      </c>
      <c r="D9" s="49" t="s">
        <v>95</v>
      </c>
      <c r="E9" s="48" t="s">
        <v>48</v>
      </c>
      <c r="F9" s="49" t="s">
        <v>96</v>
      </c>
      <c r="G9" s="45"/>
      <c r="H9" s="45">
        <v>300000</v>
      </c>
      <c r="I9" s="50">
        <f t="shared" si="0"/>
        <v>567900</v>
      </c>
      <c r="J9" s="48">
        <v>20221102</v>
      </c>
      <c r="K9" s="48" t="s">
        <v>99</v>
      </c>
      <c r="L9" s="48"/>
      <c r="M9" s="4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48">
        <v>20221112</v>
      </c>
      <c r="C10" s="49" t="s">
        <v>92</v>
      </c>
      <c r="D10" s="49" t="s">
        <v>16</v>
      </c>
      <c r="E10" s="48" t="s">
        <v>46</v>
      </c>
      <c r="F10" s="48"/>
      <c r="G10" s="45">
        <v>111</v>
      </c>
      <c r="H10" s="45">
        <v>0</v>
      </c>
      <c r="I10" s="50">
        <f t="shared" si="0"/>
        <v>568011</v>
      </c>
      <c r="J10" s="48">
        <v>20221112</v>
      </c>
      <c r="K10" s="48"/>
      <c r="L10" s="48"/>
      <c r="M10" s="4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48">
        <v>20221124</v>
      </c>
      <c r="C11" s="49" t="s">
        <v>92</v>
      </c>
      <c r="D11" s="49" t="s">
        <v>44</v>
      </c>
      <c r="E11" s="48" t="s">
        <v>45</v>
      </c>
      <c r="F11" s="49" t="s">
        <v>93</v>
      </c>
      <c r="G11" s="45"/>
      <c r="H11" s="45">
        <v>475000</v>
      </c>
      <c r="I11" s="50">
        <f t="shared" si="0"/>
        <v>93011</v>
      </c>
      <c r="J11" s="48">
        <v>20221124</v>
      </c>
      <c r="K11" s="48"/>
      <c r="L11" s="48" t="s">
        <v>94</v>
      </c>
      <c r="M11" s="4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48"/>
      <c r="C12" s="48"/>
      <c r="D12" s="48"/>
      <c r="E12" s="48"/>
      <c r="F12" s="48"/>
      <c r="G12" s="45"/>
      <c r="H12" s="45"/>
      <c r="I12" s="50">
        <f t="shared" si="0"/>
        <v>93011</v>
      </c>
      <c r="J12" s="48"/>
      <c r="K12" s="48"/>
      <c r="L12" s="48"/>
      <c r="M12" s="4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48"/>
      <c r="C13" s="48"/>
      <c r="D13" s="48"/>
      <c r="E13" s="48"/>
      <c r="F13" s="48"/>
      <c r="G13" s="45"/>
      <c r="H13" s="45"/>
      <c r="I13" s="50">
        <f t="shared" si="0"/>
        <v>93011</v>
      </c>
      <c r="J13" s="48"/>
      <c r="K13" s="48"/>
      <c r="L13" s="48"/>
      <c r="M13" s="4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48"/>
      <c r="C14" s="48"/>
      <c r="D14" s="48"/>
      <c r="E14" s="48"/>
      <c r="F14" s="48"/>
      <c r="G14" s="45"/>
      <c r="H14" s="45"/>
      <c r="I14" s="50">
        <f t="shared" si="0"/>
        <v>93011</v>
      </c>
      <c r="J14" s="48"/>
      <c r="K14" s="48"/>
      <c r="L14" s="48"/>
      <c r="M14" s="4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48"/>
      <c r="C15" s="48"/>
      <c r="D15" s="48"/>
      <c r="E15" s="48"/>
      <c r="F15" s="48"/>
      <c r="G15" s="45"/>
      <c r="H15" s="45"/>
      <c r="I15" s="50">
        <f t="shared" si="0"/>
        <v>93011</v>
      </c>
      <c r="J15" s="48"/>
      <c r="K15" s="48"/>
      <c r="L15" s="48"/>
      <c r="M15" s="4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48"/>
      <c r="C16" s="48"/>
      <c r="D16" s="48"/>
      <c r="E16" s="48"/>
      <c r="F16" s="48"/>
      <c r="G16" s="45"/>
      <c r="H16" s="45"/>
      <c r="I16" s="50">
        <f t="shared" si="0"/>
        <v>93011</v>
      </c>
      <c r="J16" s="48"/>
      <c r="K16" s="48"/>
      <c r="L16" s="48"/>
      <c r="M16" s="4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48"/>
      <c r="C17" s="48"/>
      <c r="D17" s="48"/>
      <c r="E17" s="48"/>
      <c r="F17" s="48"/>
      <c r="G17" s="45"/>
      <c r="H17" s="45"/>
      <c r="I17" s="50">
        <f t="shared" si="0"/>
        <v>93011</v>
      </c>
      <c r="J17" s="48"/>
      <c r="K17" s="48"/>
      <c r="L17" s="48"/>
      <c r="M17" s="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48"/>
      <c r="C18" s="48"/>
      <c r="D18" s="48"/>
      <c r="E18" s="48"/>
      <c r="F18" s="48"/>
      <c r="G18" s="45"/>
      <c r="H18" s="45"/>
      <c r="I18" s="50">
        <f t="shared" si="0"/>
        <v>93011</v>
      </c>
      <c r="J18" s="48"/>
      <c r="K18" s="48"/>
      <c r="L18" s="48"/>
      <c r="M18" s="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48"/>
      <c r="C19" s="48"/>
      <c r="D19" s="48"/>
      <c r="E19" s="48"/>
      <c r="F19" s="48"/>
      <c r="G19" s="45"/>
      <c r="H19" s="45"/>
      <c r="I19" s="50">
        <f t="shared" si="0"/>
        <v>93011</v>
      </c>
      <c r="J19" s="48"/>
      <c r="K19" s="48"/>
      <c r="L19" s="48"/>
      <c r="M19" s="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48"/>
      <c r="C20" s="48"/>
      <c r="D20" s="48"/>
      <c r="E20" s="48"/>
      <c r="F20" s="48"/>
      <c r="G20" s="45"/>
      <c r="H20" s="45"/>
      <c r="I20" s="50">
        <f t="shared" si="0"/>
        <v>93011</v>
      </c>
      <c r="J20" s="48"/>
      <c r="K20" s="48"/>
      <c r="L20" s="48"/>
      <c r="M20" s="4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48"/>
      <c r="C21" s="48"/>
      <c r="D21" s="48"/>
      <c r="E21" s="48"/>
      <c r="F21" s="48"/>
      <c r="G21" s="45"/>
      <c r="H21" s="45"/>
      <c r="I21" s="50">
        <f t="shared" si="0"/>
        <v>93011</v>
      </c>
      <c r="J21" s="48"/>
      <c r="K21" s="48"/>
      <c r="L21" s="48"/>
      <c r="M21" s="4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48"/>
      <c r="C22" s="48"/>
      <c r="D22" s="48"/>
      <c r="E22" s="48"/>
      <c r="F22" s="48"/>
      <c r="G22" s="45"/>
      <c r="H22" s="45"/>
      <c r="I22" s="50">
        <f t="shared" si="0"/>
        <v>93011</v>
      </c>
      <c r="J22" s="48"/>
      <c r="K22" s="48"/>
      <c r="L22" s="48"/>
      <c r="M22" s="4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48"/>
      <c r="C23" s="48"/>
      <c r="D23" s="48"/>
      <c r="E23" s="48"/>
      <c r="F23" s="48"/>
      <c r="G23" s="45"/>
      <c r="H23" s="45"/>
      <c r="I23" s="50">
        <f t="shared" si="0"/>
        <v>93011</v>
      </c>
      <c r="J23" s="48"/>
      <c r="K23" s="48"/>
      <c r="L23" s="48"/>
      <c r="M23" s="4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48"/>
      <c r="C24" s="48"/>
      <c r="D24" s="48"/>
      <c r="E24" s="48"/>
      <c r="F24" s="48"/>
      <c r="G24" s="45"/>
      <c r="H24" s="45"/>
      <c r="I24" s="50">
        <f t="shared" si="0"/>
        <v>93011</v>
      </c>
      <c r="J24" s="48"/>
      <c r="K24" s="48"/>
      <c r="L24" s="48"/>
      <c r="M24" s="4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48"/>
      <c r="C25" s="48"/>
      <c r="D25" s="48"/>
      <c r="E25" s="48"/>
      <c r="F25" s="48"/>
      <c r="G25" s="45"/>
      <c r="H25" s="45"/>
      <c r="I25" s="50">
        <f t="shared" si="0"/>
        <v>93011</v>
      </c>
      <c r="J25" s="48"/>
      <c r="K25" s="48"/>
      <c r="L25" s="48"/>
      <c r="M25" s="4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48"/>
      <c r="C26" s="48"/>
      <c r="D26" s="48"/>
      <c r="E26" s="48"/>
      <c r="F26" s="48"/>
      <c r="G26" s="45"/>
      <c r="H26" s="45"/>
      <c r="I26" s="50">
        <f t="shared" si="0"/>
        <v>93011</v>
      </c>
      <c r="J26" s="48"/>
      <c r="K26" s="48"/>
      <c r="L26" s="48"/>
      <c r="M26" s="4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48"/>
      <c r="C27" s="48"/>
      <c r="D27" s="48"/>
      <c r="E27" s="48"/>
      <c r="F27" s="48"/>
      <c r="G27" s="45"/>
      <c r="H27" s="45"/>
      <c r="I27" s="50">
        <f t="shared" si="0"/>
        <v>93011</v>
      </c>
      <c r="J27" s="48"/>
      <c r="K27" s="48"/>
      <c r="L27" s="48"/>
      <c r="M27" s="4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48"/>
      <c r="C28" s="48"/>
      <c r="D28" s="48"/>
      <c r="E28" s="48"/>
      <c r="F28" s="48"/>
      <c r="G28" s="45"/>
      <c r="H28" s="45"/>
      <c r="I28" s="50">
        <f t="shared" si="0"/>
        <v>93011</v>
      </c>
      <c r="J28" s="48"/>
      <c r="K28" s="48"/>
      <c r="L28" s="48"/>
      <c r="M28" s="4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48"/>
      <c r="C29" s="48"/>
      <c r="D29" s="48"/>
      <c r="E29" s="48"/>
      <c r="F29" s="48"/>
      <c r="G29" s="45"/>
      <c r="H29" s="45"/>
      <c r="I29" s="50">
        <f t="shared" si="0"/>
        <v>93011</v>
      </c>
      <c r="J29" s="48"/>
      <c r="K29" s="48"/>
      <c r="L29" s="48"/>
      <c r="M29" s="4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48"/>
      <c r="C30" s="48"/>
      <c r="D30" s="48"/>
      <c r="E30" s="48"/>
      <c r="F30" s="48"/>
      <c r="G30" s="45"/>
      <c r="H30" s="45"/>
      <c r="I30" s="50">
        <f>G30-H30</f>
        <v>0</v>
      </c>
      <c r="J30" s="48"/>
      <c r="K30" s="48"/>
      <c r="L30" s="48"/>
      <c r="M30" s="4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48"/>
      <c r="C31" s="48"/>
      <c r="D31" s="48"/>
      <c r="E31" s="48"/>
      <c r="F31" s="48"/>
      <c r="G31" s="45"/>
      <c r="H31" s="45"/>
      <c r="I31" s="50">
        <f t="shared" ref="I31:I53" si="1">I30+G31-H31</f>
        <v>0</v>
      </c>
      <c r="J31" s="48"/>
      <c r="K31" s="48"/>
      <c r="L31" s="48"/>
      <c r="M31" s="4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48"/>
      <c r="C32" s="48"/>
      <c r="D32" s="48"/>
      <c r="E32" s="48"/>
      <c r="F32" s="48"/>
      <c r="G32" s="45"/>
      <c r="H32" s="45"/>
      <c r="I32" s="50">
        <f t="shared" si="1"/>
        <v>0</v>
      </c>
      <c r="J32" s="48"/>
      <c r="K32" s="48"/>
      <c r="L32" s="48"/>
      <c r="M32" s="4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48"/>
      <c r="C33" s="48"/>
      <c r="D33" s="48"/>
      <c r="E33" s="48"/>
      <c r="F33" s="48"/>
      <c r="G33" s="45"/>
      <c r="H33" s="45"/>
      <c r="I33" s="50">
        <f t="shared" si="1"/>
        <v>0</v>
      </c>
      <c r="J33" s="48"/>
      <c r="K33" s="48"/>
      <c r="L33" s="48"/>
      <c r="M33" s="4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48"/>
      <c r="C34" s="48"/>
      <c r="D34" s="48"/>
      <c r="E34" s="48"/>
      <c r="F34" s="48"/>
      <c r="G34" s="45"/>
      <c r="H34" s="45"/>
      <c r="I34" s="50">
        <f t="shared" si="1"/>
        <v>0</v>
      </c>
      <c r="J34" s="48"/>
      <c r="K34" s="48"/>
      <c r="L34" s="48"/>
      <c r="M34" s="4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48"/>
      <c r="C35" s="48"/>
      <c r="D35" s="48"/>
      <c r="E35" s="48"/>
      <c r="F35" s="48"/>
      <c r="G35" s="45"/>
      <c r="H35" s="45"/>
      <c r="I35" s="50">
        <f t="shared" si="1"/>
        <v>0</v>
      </c>
      <c r="J35" s="48"/>
      <c r="K35" s="48"/>
      <c r="L35" s="48"/>
      <c r="M35" s="4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48"/>
      <c r="C36" s="48"/>
      <c r="D36" s="48"/>
      <c r="E36" s="48"/>
      <c r="F36" s="48"/>
      <c r="G36" s="45"/>
      <c r="H36" s="45"/>
      <c r="I36" s="50">
        <f t="shared" si="1"/>
        <v>0</v>
      </c>
      <c r="J36" s="48"/>
      <c r="K36" s="48"/>
      <c r="L36" s="48"/>
      <c r="M36" s="4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48"/>
      <c r="C37" s="48"/>
      <c r="D37" s="48"/>
      <c r="E37" s="48"/>
      <c r="F37" s="48"/>
      <c r="G37" s="45"/>
      <c r="H37" s="45"/>
      <c r="I37" s="50">
        <f t="shared" si="1"/>
        <v>0</v>
      </c>
      <c r="J37" s="48"/>
      <c r="K37" s="48"/>
      <c r="L37" s="48"/>
      <c r="M37" s="4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48"/>
      <c r="C38" s="48"/>
      <c r="D38" s="48"/>
      <c r="E38" s="48"/>
      <c r="F38" s="48"/>
      <c r="G38" s="45"/>
      <c r="H38" s="45"/>
      <c r="I38" s="50">
        <f t="shared" si="1"/>
        <v>0</v>
      </c>
      <c r="J38" s="48"/>
      <c r="K38" s="48"/>
      <c r="L38" s="48"/>
      <c r="M38" s="4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48"/>
      <c r="C39" s="48"/>
      <c r="D39" s="48"/>
      <c r="E39" s="48"/>
      <c r="F39" s="48"/>
      <c r="G39" s="45"/>
      <c r="H39" s="45"/>
      <c r="I39" s="50">
        <f t="shared" si="1"/>
        <v>0</v>
      </c>
      <c r="J39" s="48"/>
      <c r="K39" s="48"/>
      <c r="L39" s="48"/>
      <c r="M39" s="4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48"/>
      <c r="C40" s="48"/>
      <c r="D40" s="48"/>
      <c r="E40" s="48"/>
      <c r="F40" s="48"/>
      <c r="G40" s="45"/>
      <c r="H40" s="45"/>
      <c r="I40" s="50">
        <f t="shared" si="1"/>
        <v>0</v>
      </c>
      <c r="J40" s="48"/>
      <c r="K40" s="48"/>
      <c r="L40" s="48"/>
      <c r="M40" s="4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48"/>
      <c r="C41" s="48"/>
      <c r="D41" s="48"/>
      <c r="E41" s="48"/>
      <c r="F41" s="48"/>
      <c r="G41" s="45"/>
      <c r="H41" s="45"/>
      <c r="I41" s="50">
        <f t="shared" si="1"/>
        <v>0</v>
      </c>
      <c r="J41" s="48"/>
      <c r="K41" s="48"/>
      <c r="L41" s="48"/>
      <c r="M41" s="4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48"/>
      <c r="C42" s="48"/>
      <c r="D42" s="48"/>
      <c r="E42" s="48"/>
      <c r="F42" s="48"/>
      <c r="G42" s="45"/>
      <c r="H42" s="45"/>
      <c r="I42" s="50">
        <f t="shared" si="1"/>
        <v>0</v>
      </c>
      <c r="J42" s="48"/>
      <c r="K42" s="48"/>
      <c r="L42" s="48"/>
      <c r="M42" s="4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48"/>
      <c r="C43" s="48"/>
      <c r="D43" s="48"/>
      <c r="E43" s="48"/>
      <c r="F43" s="48"/>
      <c r="G43" s="45"/>
      <c r="H43" s="45"/>
      <c r="I43" s="50">
        <f t="shared" si="1"/>
        <v>0</v>
      </c>
      <c r="J43" s="48"/>
      <c r="K43" s="48"/>
      <c r="L43" s="48"/>
      <c r="M43" s="4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48"/>
      <c r="C44" s="48"/>
      <c r="D44" s="48"/>
      <c r="E44" s="48"/>
      <c r="F44" s="48"/>
      <c r="G44" s="45"/>
      <c r="H44" s="45"/>
      <c r="I44" s="50">
        <f t="shared" si="1"/>
        <v>0</v>
      </c>
      <c r="J44" s="48"/>
      <c r="K44" s="48"/>
      <c r="L44" s="48"/>
      <c r="M44" s="4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48"/>
      <c r="C45" s="48"/>
      <c r="D45" s="48"/>
      <c r="E45" s="48"/>
      <c r="F45" s="48"/>
      <c r="G45" s="45"/>
      <c r="H45" s="45"/>
      <c r="I45" s="50">
        <f t="shared" si="1"/>
        <v>0</v>
      </c>
      <c r="J45" s="48"/>
      <c r="K45" s="48"/>
      <c r="L45" s="48"/>
      <c r="M45" s="4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48"/>
      <c r="C46" s="48"/>
      <c r="D46" s="48"/>
      <c r="E46" s="48"/>
      <c r="F46" s="48"/>
      <c r="G46" s="45"/>
      <c r="H46" s="45"/>
      <c r="I46" s="50">
        <f t="shared" si="1"/>
        <v>0</v>
      </c>
      <c r="J46" s="48"/>
      <c r="K46" s="48"/>
      <c r="L46" s="48"/>
      <c r="M46" s="4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48"/>
      <c r="C47" s="48"/>
      <c r="D47" s="48"/>
      <c r="E47" s="48"/>
      <c r="F47" s="48"/>
      <c r="G47" s="45"/>
      <c r="H47" s="45"/>
      <c r="I47" s="50">
        <f t="shared" si="1"/>
        <v>0</v>
      </c>
      <c r="J47" s="48"/>
      <c r="K47" s="48"/>
      <c r="L47" s="48"/>
      <c r="M47" s="4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48"/>
      <c r="C48" s="48"/>
      <c r="D48" s="48"/>
      <c r="E48" s="48"/>
      <c r="F48" s="48"/>
      <c r="G48" s="45"/>
      <c r="H48" s="45"/>
      <c r="I48" s="50">
        <f t="shared" si="1"/>
        <v>0</v>
      </c>
      <c r="J48" s="48"/>
      <c r="K48" s="48"/>
      <c r="L48" s="48"/>
      <c r="M48" s="4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48"/>
      <c r="C49" s="48"/>
      <c r="D49" s="48"/>
      <c r="E49" s="48"/>
      <c r="F49" s="48"/>
      <c r="G49" s="45"/>
      <c r="H49" s="45"/>
      <c r="I49" s="50">
        <f t="shared" si="1"/>
        <v>0</v>
      </c>
      <c r="J49" s="48"/>
      <c r="K49" s="48"/>
      <c r="L49" s="48"/>
      <c r="M49" s="4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48"/>
      <c r="C50" s="48"/>
      <c r="D50" s="48"/>
      <c r="E50" s="48"/>
      <c r="F50" s="48"/>
      <c r="G50" s="45"/>
      <c r="H50" s="45"/>
      <c r="I50" s="50">
        <f t="shared" si="1"/>
        <v>0</v>
      </c>
      <c r="J50" s="48"/>
      <c r="K50" s="48"/>
      <c r="L50" s="48"/>
      <c r="M50" s="4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48"/>
      <c r="C51" s="48"/>
      <c r="D51" s="48"/>
      <c r="E51" s="48"/>
      <c r="F51" s="48"/>
      <c r="G51" s="45"/>
      <c r="H51" s="45"/>
      <c r="I51" s="50">
        <f t="shared" si="1"/>
        <v>0</v>
      </c>
      <c r="J51" s="48"/>
      <c r="K51" s="48"/>
      <c r="L51" s="48"/>
      <c r="M51" s="4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48"/>
      <c r="C52" s="48"/>
      <c r="D52" s="48"/>
      <c r="E52" s="48"/>
      <c r="F52" s="48"/>
      <c r="G52" s="45"/>
      <c r="H52" s="45"/>
      <c r="I52" s="50">
        <f t="shared" si="1"/>
        <v>0</v>
      </c>
      <c r="J52" s="48"/>
      <c r="K52" s="48"/>
      <c r="L52" s="48"/>
      <c r="M52" s="4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48"/>
      <c r="C53" s="48"/>
      <c r="D53" s="48"/>
      <c r="E53" s="48"/>
      <c r="F53" s="48"/>
      <c r="G53" s="45"/>
      <c r="H53" s="45"/>
      <c r="I53" s="50">
        <f t="shared" si="1"/>
        <v>0</v>
      </c>
      <c r="J53" s="48"/>
      <c r="K53" s="48"/>
      <c r="L53" s="48"/>
      <c r="M53" s="4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48"/>
      <c r="C54" s="48"/>
      <c r="D54" s="48"/>
      <c r="E54" s="48"/>
      <c r="F54" s="48"/>
      <c r="G54" s="45"/>
      <c r="H54" s="45"/>
      <c r="I54" s="50">
        <f>G54-H54</f>
        <v>0</v>
      </c>
      <c r="J54" s="48"/>
      <c r="K54" s="48"/>
      <c r="L54" s="48"/>
      <c r="M54" s="4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48"/>
      <c r="C55" s="48"/>
      <c r="D55" s="48"/>
      <c r="E55" s="48"/>
      <c r="F55" s="48"/>
      <c r="G55" s="45"/>
      <c r="H55" s="45"/>
      <c r="I55" s="50">
        <f t="shared" ref="I55:I77" si="2">I54+G55-H55</f>
        <v>0</v>
      </c>
      <c r="J55" s="48"/>
      <c r="K55" s="48"/>
      <c r="L55" s="48"/>
      <c r="M55" s="4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48"/>
      <c r="C56" s="48"/>
      <c r="D56" s="48"/>
      <c r="E56" s="48"/>
      <c r="F56" s="48"/>
      <c r="G56" s="45"/>
      <c r="H56" s="45"/>
      <c r="I56" s="50">
        <f t="shared" si="2"/>
        <v>0</v>
      </c>
      <c r="J56" s="48"/>
      <c r="K56" s="48"/>
      <c r="L56" s="48"/>
      <c r="M56" s="4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48"/>
      <c r="C57" s="48"/>
      <c r="D57" s="48"/>
      <c r="E57" s="48"/>
      <c r="F57" s="48"/>
      <c r="G57" s="45"/>
      <c r="H57" s="45"/>
      <c r="I57" s="50">
        <f t="shared" si="2"/>
        <v>0</v>
      </c>
      <c r="J57" s="48"/>
      <c r="K57" s="48"/>
      <c r="L57" s="48"/>
      <c r="M57" s="4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48"/>
      <c r="C58" s="48"/>
      <c r="D58" s="48"/>
      <c r="E58" s="48"/>
      <c r="F58" s="48"/>
      <c r="G58" s="45"/>
      <c r="H58" s="45"/>
      <c r="I58" s="50">
        <f t="shared" si="2"/>
        <v>0</v>
      </c>
      <c r="J58" s="48"/>
      <c r="K58" s="48"/>
      <c r="L58" s="48"/>
      <c r="M58" s="4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48"/>
      <c r="C59" s="48"/>
      <c r="D59" s="48"/>
      <c r="E59" s="48"/>
      <c r="F59" s="48"/>
      <c r="G59" s="45"/>
      <c r="H59" s="45"/>
      <c r="I59" s="50">
        <f t="shared" si="2"/>
        <v>0</v>
      </c>
      <c r="J59" s="48"/>
      <c r="K59" s="48"/>
      <c r="L59" s="48"/>
      <c r="M59" s="4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48"/>
      <c r="C60" s="48"/>
      <c r="D60" s="48"/>
      <c r="E60" s="48"/>
      <c r="F60" s="48"/>
      <c r="G60" s="45"/>
      <c r="H60" s="45"/>
      <c r="I60" s="50">
        <f t="shared" si="2"/>
        <v>0</v>
      </c>
      <c r="J60" s="48"/>
      <c r="K60" s="48"/>
      <c r="L60" s="48"/>
      <c r="M60" s="4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48"/>
      <c r="C61" s="48"/>
      <c r="D61" s="48"/>
      <c r="E61" s="48"/>
      <c r="F61" s="48"/>
      <c r="G61" s="45"/>
      <c r="H61" s="45"/>
      <c r="I61" s="50">
        <f t="shared" si="2"/>
        <v>0</v>
      </c>
      <c r="J61" s="48"/>
      <c r="K61" s="48"/>
      <c r="L61" s="48"/>
      <c r="M61" s="4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48"/>
      <c r="C62" s="48"/>
      <c r="D62" s="48"/>
      <c r="E62" s="48"/>
      <c r="F62" s="48"/>
      <c r="G62" s="45"/>
      <c r="H62" s="45"/>
      <c r="I62" s="50">
        <f t="shared" si="2"/>
        <v>0</v>
      </c>
      <c r="J62" s="48"/>
      <c r="K62" s="48"/>
      <c r="L62" s="48"/>
      <c r="M62" s="4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48"/>
      <c r="C63" s="48"/>
      <c r="D63" s="48"/>
      <c r="E63" s="48"/>
      <c r="F63" s="48"/>
      <c r="G63" s="45"/>
      <c r="H63" s="45"/>
      <c r="I63" s="50">
        <f t="shared" si="2"/>
        <v>0</v>
      </c>
      <c r="J63" s="48"/>
      <c r="K63" s="48"/>
      <c r="L63" s="48"/>
      <c r="M63" s="4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48"/>
      <c r="C64" s="48"/>
      <c r="D64" s="48"/>
      <c r="E64" s="48"/>
      <c r="F64" s="48"/>
      <c r="G64" s="45"/>
      <c r="H64" s="45"/>
      <c r="I64" s="50">
        <f t="shared" si="2"/>
        <v>0</v>
      </c>
      <c r="J64" s="48"/>
      <c r="K64" s="48"/>
      <c r="L64" s="48"/>
      <c r="M64" s="4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48"/>
      <c r="C65" s="48"/>
      <c r="D65" s="48"/>
      <c r="E65" s="48"/>
      <c r="F65" s="48"/>
      <c r="G65" s="45"/>
      <c r="H65" s="45"/>
      <c r="I65" s="50">
        <f t="shared" si="2"/>
        <v>0</v>
      </c>
      <c r="J65" s="48"/>
      <c r="K65" s="48"/>
      <c r="L65" s="48"/>
      <c r="M65" s="4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48"/>
      <c r="C66" s="48"/>
      <c r="D66" s="48"/>
      <c r="E66" s="48"/>
      <c r="F66" s="48"/>
      <c r="G66" s="45"/>
      <c r="H66" s="45"/>
      <c r="I66" s="50">
        <f t="shared" si="2"/>
        <v>0</v>
      </c>
      <c r="J66" s="48"/>
      <c r="K66" s="48"/>
      <c r="L66" s="48"/>
      <c r="M66" s="4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48"/>
      <c r="C67" s="48"/>
      <c r="D67" s="48"/>
      <c r="E67" s="48"/>
      <c r="F67" s="48"/>
      <c r="G67" s="45"/>
      <c r="H67" s="45"/>
      <c r="I67" s="50">
        <f t="shared" si="2"/>
        <v>0</v>
      </c>
      <c r="J67" s="48"/>
      <c r="K67" s="48"/>
      <c r="L67" s="48"/>
      <c r="M67" s="4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48"/>
      <c r="C68" s="48"/>
      <c r="D68" s="48"/>
      <c r="E68" s="48"/>
      <c r="F68" s="48"/>
      <c r="G68" s="45"/>
      <c r="H68" s="45"/>
      <c r="I68" s="50">
        <f t="shared" si="2"/>
        <v>0</v>
      </c>
      <c r="J68" s="48"/>
      <c r="K68" s="48"/>
      <c r="L68" s="48"/>
      <c r="M68" s="4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48"/>
      <c r="C69" s="48"/>
      <c r="D69" s="48"/>
      <c r="E69" s="48"/>
      <c r="F69" s="48"/>
      <c r="G69" s="45"/>
      <c r="H69" s="45"/>
      <c r="I69" s="50">
        <f t="shared" si="2"/>
        <v>0</v>
      </c>
      <c r="J69" s="48"/>
      <c r="K69" s="48"/>
      <c r="L69" s="48"/>
      <c r="M69" s="4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48"/>
      <c r="C70" s="48"/>
      <c r="D70" s="48"/>
      <c r="E70" s="48"/>
      <c r="F70" s="48"/>
      <c r="G70" s="45"/>
      <c r="H70" s="45"/>
      <c r="I70" s="50">
        <f t="shared" si="2"/>
        <v>0</v>
      </c>
      <c r="J70" s="48"/>
      <c r="K70" s="48"/>
      <c r="L70" s="48"/>
      <c r="M70" s="4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48"/>
      <c r="C71" s="48"/>
      <c r="D71" s="48"/>
      <c r="E71" s="48"/>
      <c r="F71" s="48"/>
      <c r="G71" s="45"/>
      <c r="H71" s="45"/>
      <c r="I71" s="50">
        <f t="shared" si="2"/>
        <v>0</v>
      </c>
      <c r="J71" s="48"/>
      <c r="K71" s="48"/>
      <c r="L71" s="48"/>
      <c r="M71" s="4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48"/>
      <c r="C72" s="48"/>
      <c r="D72" s="48"/>
      <c r="E72" s="48"/>
      <c r="F72" s="48"/>
      <c r="G72" s="45"/>
      <c r="H72" s="45"/>
      <c r="I72" s="50">
        <f t="shared" si="2"/>
        <v>0</v>
      </c>
      <c r="J72" s="48"/>
      <c r="K72" s="48"/>
      <c r="L72" s="48"/>
      <c r="M72" s="4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48"/>
      <c r="C73" s="48"/>
      <c r="D73" s="48"/>
      <c r="E73" s="48"/>
      <c r="F73" s="48"/>
      <c r="G73" s="45"/>
      <c r="H73" s="45"/>
      <c r="I73" s="50">
        <f t="shared" si="2"/>
        <v>0</v>
      </c>
      <c r="J73" s="48"/>
      <c r="K73" s="48"/>
      <c r="L73" s="48"/>
      <c r="M73" s="4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48"/>
      <c r="C74" s="48"/>
      <c r="D74" s="48"/>
      <c r="E74" s="48"/>
      <c r="F74" s="48"/>
      <c r="G74" s="45"/>
      <c r="H74" s="45"/>
      <c r="I74" s="50">
        <f t="shared" si="2"/>
        <v>0</v>
      </c>
      <c r="J74" s="48"/>
      <c r="K74" s="48"/>
      <c r="L74" s="48"/>
      <c r="M74" s="4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48"/>
      <c r="C75" s="48"/>
      <c r="D75" s="48"/>
      <c r="E75" s="48"/>
      <c r="F75" s="48"/>
      <c r="G75" s="45"/>
      <c r="H75" s="45"/>
      <c r="I75" s="50">
        <f t="shared" si="2"/>
        <v>0</v>
      </c>
      <c r="J75" s="48"/>
      <c r="K75" s="48"/>
      <c r="L75" s="48"/>
      <c r="M75" s="4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48"/>
      <c r="C76" s="48"/>
      <c r="D76" s="48"/>
      <c r="E76" s="48"/>
      <c r="F76" s="48"/>
      <c r="G76" s="45"/>
      <c r="H76" s="45"/>
      <c r="I76" s="50">
        <f t="shared" si="2"/>
        <v>0</v>
      </c>
      <c r="J76" s="48"/>
      <c r="K76" s="48"/>
      <c r="L76" s="48"/>
      <c r="M76" s="4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48"/>
      <c r="C77" s="48"/>
      <c r="D77" s="48"/>
      <c r="E77" s="48"/>
      <c r="F77" s="48"/>
      <c r="G77" s="45"/>
      <c r="H77" s="45"/>
      <c r="I77" s="50">
        <f t="shared" si="2"/>
        <v>0</v>
      </c>
      <c r="J77" s="48"/>
      <c r="K77" s="48"/>
      <c r="L77" s="48"/>
      <c r="M77" s="4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48"/>
      <c r="C78" s="48"/>
      <c r="D78" s="48"/>
      <c r="E78" s="48"/>
      <c r="F78" s="48"/>
      <c r="G78" s="45"/>
      <c r="H78" s="45"/>
      <c r="I78" s="50">
        <f>G78-H78</f>
        <v>0</v>
      </c>
      <c r="J78" s="48"/>
      <c r="K78" s="48"/>
      <c r="L78" s="48"/>
      <c r="M78" s="4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48"/>
      <c r="C79" s="48"/>
      <c r="D79" s="48"/>
      <c r="E79" s="48"/>
      <c r="F79" s="48"/>
      <c r="G79" s="45"/>
      <c r="H79" s="45"/>
      <c r="I79" s="50">
        <f t="shared" ref="I79:I100" si="3">I78+G79-H79</f>
        <v>0</v>
      </c>
      <c r="J79" s="48"/>
      <c r="K79" s="48"/>
      <c r="L79" s="48"/>
      <c r="M79" s="4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48"/>
      <c r="C80" s="48"/>
      <c r="D80" s="48"/>
      <c r="E80" s="48"/>
      <c r="F80" s="48"/>
      <c r="G80" s="45"/>
      <c r="H80" s="45"/>
      <c r="I80" s="50">
        <f t="shared" si="3"/>
        <v>0</v>
      </c>
      <c r="J80" s="48"/>
      <c r="K80" s="48"/>
      <c r="L80" s="48"/>
      <c r="M80" s="4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48"/>
      <c r="C81" s="48"/>
      <c r="D81" s="48"/>
      <c r="E81" s="48"/>
      <c r="F81" s="48"/>
      <c r="G81" s="45"/>
      <c r="H81" s="45"/>
      <c r="I81" s="50">
        <f t="shared" si="3"/>
        <v>0</v>
      </c>
      <c r="J81" s="48"/>
      <c r="K81" s="48"/>
      <c r="L81" s="48"/>
      <c r="M81" s="4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48"/>
      <c r="C82" s="48"/>
      <c r="D82" s="48"/>
      <c r="E82" s="48"/>
      <c r="F82" s="48"/>
      <c r="G82" s="45"/>
      <c r="H82" s="45"/>
      <c r="I82" s="50">
        <f t="shared" si="3"/>
        <v>0</v>
      </c>
      <c r="J82" s="48"/>
      <c r="K82" s="48"/>
      <c r="L82" s="48"/>
      <c r="M82" s="4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48"/>
      <c r="C83" s="48"/>
      <c r="D83" s="48"/>
      <c r="E83" s="48"/>
      <c r="F83" s="48"/>
      <c r="G83" s="45"/>
      <c r="H83" s="45"/>
      <c r="I83" s="50">
        <f t="shared" si="3"/>
        <v>0</v>
      </c>
      <c r="J83" s="48"/>
      <c r="K83" s="48"/>
      <c r="L83" s="48"/>
      <c r="M83" s="4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48"/>
      <c r="C84" s="48"/>
      <c r="D84" s="48"/>
      <c r="E84" s="48"/>
      <c r="F84" s="48"/>
      <c r="G84" s="45"/>
      <c r="H84" s="45"/>
      <c r="I84" s="50">
        <f t="shared" si="3"/>
        <v>0</v>
      </c>
      <c r="J84" s="48"/>
      <c r="K84" s="48"/>
      <c r="L84" s="48"/>
      <c r="M84" s="4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48"/>
      <c r="C85" s="48"/>
      <c r="D85" s="48"/>
      <c r="E85" s="48"/>
      <c r="F85" s="48"/>
      <c r="G85" s="45"/>
      <c r="H85" s="45"/>
      <c r="I85" s="50">
        <f t="shared" si="3"/>
        <v>0</v>
      </c>
      <c r="J85" s="48"/>
      <c r="K85" s="48"/>
      <c r="L85" s="48"/>
      <c r="M85" s="4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48"/>
      <c r="C86" s="48"/>
      <c r="D86" s="48"/>
      <c r="E86" s="48"/>
      <c r="F86" s="48"/>
      <c r="G86" s="45"/>
      <c r="H86" s="45"/>
      <c r="I86" s="50">
        <f t="shared" si="3"/>
        <v>0</v>
      </c>
      <c r="J86" s="48"/>
      <c r="K86" s="48"/>
      <c r="L86" s="48"/>
      <c r="M86" s="4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48"/>
      <c r="C87" s="48"/>
      <c r="D87" s="48"/>
      <c r="E87" s="48"/>
      <c r="F87" s="48"/>
      <c r="G87" s="45"/>
      <c r="H87" s="45"/>
      <c r="I87" s="50">
        <f t="shared" si="3"/>
        <v>0</v>
      </c>
      <c r="J87" s="48"/>
      <c r="K87" s="48"/>
      <c r="L87" s="48"/>
      <c r="M87" s="4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48"/>
      <c r="C88" s="48"/>
      <c r="D88" s="48"/>
      <c r="E88" s="48"/>
      <c r="F88" s="48"/>
      <c r="G88" s="45"/>
      <c r="H88" s="45"/>
      <c r="I88" s="50">
        <f t="shared" si="3"/>
        <v>0</v>
      </c>
      <c r="J88" s="48"/>
      <c r="K88" s="48"/>
      <c r="L88" s="48"/>
      <c r="M88" s="4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48"/>
      <c r="C89" s="48"/>
      <c r="D89" s="48"/>
      <c r="E89" s="48"/>
      <c r="F89" s="48"/>
      <c r="G89" s="45"/>
      <c r="H89" s="45"/>
      <c r="I89" s="50">
        <f t="shared" si="3"/>
        <v>0</v>
      </c>
      <c r="J89" s="48"/>
      <c r="K89" s="48"/>
      <c r="L89" s="48"/>
      <c r="M89" s="48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48"/>
      <c r="C90" s="48"/>
      <c r="D90" s="48"/>
      <c r="E90" s="48"/>
      <c r="F90" s="48"/>
      <c r="G90" s="45"/>
      <c r="H90" s="45"/>
      <c r="I90" s="50">
        <f t="shared" si="3"/>
        <v>0</v>
      </c>
      <c r="J90" s="48"/>
      <c r="K90" s="48"/>
      <c r="L90" s="48"/>
      <c r="M90" s="4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48"/>
      <c r="C91" s="48"/>
      <c r="D91" s="48"/>
      <c r="E91" s="48"/>
      <c r="F91" s="48"/>
      <c r="G91" s="45"/>
      <c r="H91" s="45"/>
      <c r="I91" s="50">
        <f t="shared" si="3"/>
        <v>0</v>
      </c>
      <c r="J91" s="48"/>
      <c r="K91" s="48"/>
      <c r="L91" s="48"/>
      <c r="M91" s="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48"/>
      <c r="C92" s="48"/>
      <c r="D92" s="48"/>
      <c r="E92" s="48"/>
      <c r="F92" s="48"/>
      <c r="G92" s="45"/>
      <c r="H92" s="45"/>
      <c r="I92" s="50">
        <f t="shared" si="3"/>
        <v>0</v>
      </c>
      <c r="J92" s="48"/>
      <c r="K92" s="48"/>
      <c r="L92" s="48"/>
      <c r="M92" s="4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48"/>
      <c r="C93" s="48"/>
      <c r="D93" s="48"/>
      <c r="E93" s="48"/>
      <c r="F93" s="48"/>
      <c r="G93" s="45"/>
      <c r="H93" s="45"/>
      <c r="I93" s="50">
        <f t="shared" si="3"/>
        <v>0</v>
      </c>
      <c r="J93" s="48"/>
      <c r="K93" s="48"/>
      <c r="L93" s="48"/>
      <c r="M93" s="4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48"/>
      <c r="C94" s="48"/>
      <c r="D94" s="48"/>
      <c r="E94" s="48"/>
      <c r="F94" s="48"/>
      <c r="G94" s="45"/>
      <c r="H94" s="45"/>
      <c r="I94" s="50">
        <f t="shared" si="3"/>
        <v>0</v>
      </c>
      <c r="J94" s="48"/>
      <c r="K94" s="48"/>
      <c r="L94" s="48"/>
      <c r="M94" s="48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48"/>
      <c r="C95" s="48"/>
      <c r="D95" s="48"/>
      <c r="E95" s="48"/>
      <c r="F95" s="48"/>
      <c r="G95" s="45"/>
      <c r="H95" s="45"/>
      <c r="I95" s="50">
        <f t="shared" si="3"/>
        <v>0</v>
      </c>
      <c r="J95" s="48"/>
      <c r="K95" s="48"/>
      <c r="L95" s="48"/>
      <c r="M95" s="48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48"/>
      <c r="C96" s="48"/>
      <c r="D96" s="48"/>
      <c r="E96" s="48"/>
      <c r="F96" s="48"/>
      <c r="G96" s="45"/>
      <c r="H96" s="45"/>
      <c r="I96" s="50">
        <f t="shared" si="3"/>
        <v>0</v>
      </c>
      <c r="J96" s="48"/>
      <c r="K96" s="48"/>
      <c r="L96" s="48"/>
      <c r="M96" s="48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48"/>
      <c r="C97" s="48"/>
      <c r="D97" s="48"/>
      <c r="E97" s="48"/>
      <c r="F97" s="48"/>
      <c r="G97" s="45"/>
      <c r="H97" s="45"/>
      <c r="I97" s="50">
        <f t="shared" si="3"/>
        <v>0</v>
      </c>
      <c r="J97" s="48"/>
      <c r="K97" s="48"/>
      <c r="L97" s="48"/>
      <c r="M97" s="48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48"/>
      <c r="C98" s="48"/>
      <c r="D98" s="48"/>
      <c r="E98" s="48"/>
      <c r="F98" s="48"/>
      <c r="G98" s="45"/>
      <c r="H98" s="45"/>
      <c r="I98" s="50">
        <f t="shared" si="3"/>
        <v>0</v>
      </c>
      <c r="J98" s="48"/>
      <c r="K98" s="48"/>
      <c r="L98" s="48"/>
      <c r="M98" s="4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48"/>
      <c r="C99" s="48"/>
      <c r="D99" s="48"/>
      <c r="E99" s="48"/>
      <c r="F99" s="48"/>
      <c r="G99" s="45"/>
      <c r="H99" s="45"/>
      <c r="I99" s="50">
        <f t="shared" si="3"/>
        <v>0</v>
      </c>
      <c r="J99" s="48"/>
      <c r="K99" s="48"/>
      <c r="L99" s="48"/>
      <c r="M99" s="4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48"/>
      <c r="C100" s="48"/>
      <c r="D100" s="48"/>
      <c r="E100" s="48"/>
      <c r="F100" s="48"/>
      <c r="G100" s="45"/>
      <c r="H100" s="45"/>
      <c r="I100" s="50">
        <f t="shared" si="3"/>
        <v>0</v>
      </c>
      <c r="J100" s="48"/>
      <c r="K100" s="48"/>
      <c r="L100" s="48"/>
      <c r="M100" s="4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41"/>
      <c r="H101" s="41"/>
      <c r="I101" s="5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41"/>
      <c r="H102" s="41"/>
      <c r="I102" s="5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41"/>
      <c r="H103" s="41"/>
      <c r="I103" s="5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41"/>
      <c r="H104" s="41"/>
      <c r="I104" s="5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41"/>
      <c r="H105" s="41"/>
      <c r="I105" s="5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41"/>
      <c r="H106" s="41"/>
      <c r="I106" s="5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41"/>
      <c r="H107" s="41"/>
      <c r="I107" s="5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41"/>
      <c r="H108" s="41"/>
      <c r="I108" s="5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41"/>
      <c r="H109" s="41"/>
      <c r="I109" s="5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41"/>
      <c r="H110" s="41"/>
      <c r="I110" s="5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41"/>
      <c r="H111" s="41"/>
      <c r="I111" s="5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41"/>
      <c r="H112" s="41"/>
      <c r="I112" s="5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41"/>
      <c r="H113" s="41"/>
      <c r="I113" s="5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41"/>
      <c r="H114" s="41"/>
      <c r="I114" s="5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41"/>
      <c r="H115" s="41"/>
      <c r="I115" s="5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41"/>
      <c r="H116" s="41"/>
      <c r="I116" s="5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41"/>
      <c r="H117" s="41"/>
      <c r="I117" s="5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41"/>
      <c r="H118" s="41"/>
      <c r="I118" s="5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41"/>
      <c r="H119" s="41"/>
      <c r="I119" s="5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41"/>
      <c r="H120" s="41"/>
      <c r="I120" s="5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41"/>
      <c r="H121" s="41"/>
      <c r="I121" s="5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41"/>
      <c r="H122" s="41"/>
      <c r="I122" s="5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41"/>
      <c r="H123" s="41"/>
      <c r="I123" s="5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41"/>
      <c r="H124" s="41"/>
      <c r="I124" s="5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41"/>
      <c r="H125" s="41"/>
      <c r="I125" s="5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41"/>
      <c r="H126" s="41"/>
      <c r="I126" s="5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41"/>
      <c r="H127" s="41"/>
      <c r="I127" s="5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41"/>
      <c r="H128" s="41"/>
      <c r="I128" s="5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41"/>
      <c r="H129" s="41"/>
      <c r="I129" s="5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41"/>
      <c r="H130" s="41"/>
      <c r="I130" s="5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41"/>
      <c r="H131" s="41"/>
      <c r="I131" s="5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41"/>
      <c r="H132" s="41"/>
      <c r="I132" s="5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41"/>
      <c r="H133" s="41"/>
      <c r="I133" s="5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41"/>
      <c r="H134" s="41"/>
      <c r="I134" s="5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41"/>
      <c r="H135" s="41"/>
      <c r="I135" s="5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41"/>
      <c r="H136" s="41"/>
      <c r="I136" s="5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41"/>
      <c r="H137" s="41"/>
      <c r="I137" s="5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41"/>
      <c r="H138" s="41"/>
      <c r="I138" s="5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41"/>
      <c r="H139" s="41"/>
      <c r="I139" s="5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41"/>
      <c r="H140" s="41"/>
      <c r="I140" s="5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41"/>
      <c r="H141" s="41"/>
      <c r="I141" s="5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41"/>
      <c r="H142" s="41"/>
      <c r="I142" s="5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41"/>
      <c r="H143" s="41"/>
      <c r="I143" s="5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41"/>
      <c r="H144" s="41"/>
      <c r="I144" s="5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41"/>
      <c r="H145" s="41"/>
      <c r="I145" s="5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41"/>
      <c r="H146" s="41"/>
      <c r="I146" s="5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41"/>
      <c r="H147" s="41"/>
      <c r="I147" s="5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41"/>
      <c r="H148" s="41"/>
      <c r="I148" s="5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41"/>
      <c r="H149" s="41"/>
      <c r="I149" s="5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41"/>
      <c r="H150" s="41"/>
      <c r="I150" s="5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41"/>
      <c r="H151" s="41"/>
      <c r="I151" s="5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41"/>
      <c r="H152" s="41"/>
      <c r="I152" s="5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41"/>
      <c r="H153" s="41"/>
      <c r="I153" s="5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41"/>
      <c r="H154" s="41"/>
      <c r="I154" s="5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41"/>
      <c r="H155" s="41"/>
      <c r="I155" s="5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41"/>
      <c r="H156" s="41"/>
      <c r="I156" s="5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41"/>
      <c r="H157" s="41"/>
      <c r="I157" s="5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41"/>
      <c r="H158" s="41"/>
      <c r="I158" s="5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41"/>
      <c r="H159" s="41"/>
      <c r="I159" s="5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41"/>
      <c r="H160" s="41"/>
      <c r="I160" s="5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41"/>
      <c r="H161" s="41"/>
      <c r="I161" s="5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41"/>
      <c r="H162" s="41"/>
      <c r="I162" s="5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41"/>
      <c r="H163" s="41"/>
      <c r="I163" s="5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41"/>
      <c r="H164" s="41"/>
      <c r="I164" s="5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41"/>
      <c r="H165" s="41"/>
      <c r="I165" s="5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41"/>
      <c r="H166" s="41"/>
      <c r="I166" s="5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41"/>
      <c r="H167" s="41"/>
      <c r="I167" s="5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41"/>
      <c r="H168" s="41"/>
      <c r="I168" s="5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41"/>
      <c r="H169" s="41"/>
      <c r="I169" s="5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41"/>
      <c r="H170" s="41"/>
      <c r="I170" s="5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41"/>
      <c r="H171" s="41"/>
      <c r="I171" s="5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41"/>
      <c r="H172" s="41"/>
      <c r="I172" s="5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41"/>
      <c r="H173" s="41"/>
      <c r="I173" s="5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41"/>
      <c r="H174" s="41"/>
      <c r="I174" s="5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41"/>
      <c r="H175" s="41"/>
      <c r="I175" s="5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41"/>
      <c r="H176" s="41"/>
      <c r="I176" s="5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41"/>
      <c r="H177" s="41"/>
      <c r="I177" s="5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41"/>
      <c r="H178" s="41"/>
      <c r="I178" s="5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41"/>
      <c r="H179" s="41"/>
      <c r="I179" s="5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41"/>
      <c r="H180" s="41"/>
      <c r="I180" s="5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41"/>
      <c r="H181" s="41"/>
      <c r="I181" s="5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41"/>
      <c r="H182" s="41"/>
      <c r="I182" s="5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41"/>
      <c r="H183" s="41"/>
      <c r="I183" s="5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41"/>
      <c r="H184" s="41"/>
      <c r="I184" s="5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41"/>
      <c r="H185" s="41"/>
      <c r="I185" s="5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41"/>
      <c r="H186" s="41"/>
      <c r="I186" s="5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41"/>
      <c r="H187" s="41"/>
      <c r="I187" s="5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41"/>
      <c r="H188" s="41"/>
      <c r="I188" s="5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41"/>
      <c r="H189" s="41"/>
      <c r="I189" s="5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41"/>
      <c r="H190" s="41"/>
      <c r="I190" s="5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41"/>
      <c r="H191" s="41"/>
      <c r="I191" s="5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41"/>
      <c r="H192" s="41"/>
      <c r="I192" s="5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41"/>
      <c r="H193" s="41"/>
      <c r="I193" s="5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41"/>
      <c r="H194" s="41"/>
      <c r="I194" s="5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41"/>
      <c r="H195" s="41"/>
      <c r="I195" s="5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41"/>
      <c r="H196" s="41"/>
      <c r="I196" s="5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41"/>
      <c r="H197" s="41"/>
      <c r="I197" s="5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41"/>
      <c r="H198" s="41"/>
      <c r="I198" s="5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41"/>
      <c r="H199" s="41"/>
      <c r="I199" s="5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41"/>
      <c r="H200" s="41"/>
      <c r="I200" s="5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41"/>
      <c r="H201" s="41"/>
      <c r="I201" s="5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41"/>
      <c r="H202" s="41"/>
      <c r="I202" s="5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41"/>
      <c r="H203" s="41"/>
      <c r="I203" s="5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41"/>
      <c r="H204" s="41"/>
      <c r="I204" s="5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41"/>
      <c r="H205" s="41"/>
      <c r="I205" s="5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41"/>
      <c r="H206" s="41"/>
      <c r="I206" s="5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41"/>
      <c r="H207" s="41"/>
      <c r="I207" s="5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41"/>
      <c r="H208" s="41"/>
      <c r="I208" s="5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41"/>
      <c r="H209" s="41"/>
      <c r="I209" s="5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41"/>
      <c r="H210" s="41"/>
      <c r="I210" s="5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41"/>
      <c r="H211" s="41"/>
      <c r="I211" s="5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41"/>
      <c r="H212" s="41"/>
      <c r="I212" s="5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41"/>
      <c r="H213" s="41"/>
      <c r="I213" s="5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41"/>
      <c r="H214" s="41"/>
      <c r="I214" s="5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41"/>
      <c r="H215" s="41"/>
      <c r="I215" s="5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41"/>
      <c r="H216" s="41"/>
      <c r="I216" s="5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41"/>
      <c r="H217" s="41"/>
      <c r="I217" s="5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41"/>
      <c r="H218" s="41"/>
      <c r="I218" s="5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41"/>
      <c r="H219" s="41"/>
      <c r="I219" s="5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41"/>
      <c r="H220" s="41"/>
      <c r="I220" s="5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41"/>
      <c r="H221" s="41"/>
      <c r="I221" s="5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41"/>
      <c r="H222" s="41"/>
      <c r="I222" s="5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41"/>
      <c r="H223" s="41"/>
      <c r="I223" s="5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41"/>
      <c r="H224" s="41"/>
      <c r="I224" s="5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41"/>
      <c r="H225" s="41"/>
      <c r="I225" s="5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41"/>
      <c r="H226" s="41"/>
      <c r="I226" s="5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41"/>
      <c r="H227" s="41"/>
      <c r="I227" s="5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41"/>
      <c r="H228" s="41"/>
      <c r="I228" s="5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41"/>
      <c r="H229" s="41"/>
      <c r="I229" s="5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41"/>
      <c r="H230" s="41"/>
      <c r="I230" s="5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41"/>
      <c r="H231" s="41"/>
      <c r="I231" s="5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41"/>
      <c r="H232" s="41"/>
      <c r="I232" s="5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41"/>
      <c r="H233" s="41"/>
      <c r="I233" s="5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41"/>
      <c r="H234" s="41"/>
      <c r="I234" s="5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41"/>
      <c r="H235" s="41"/>
      <c r="I235" s="5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41"/>
      <c r="H236" s="41"/>
      <c r="I236" s="5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41"/>
      <c r="H237" s="41"/>
      <c r="I237" s="5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41"/>
      <c r="H238" s="41"/>
      <c r="I238" s="5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41"/>
      <c r="H239" s="41"/>
      <c r="I239" s="5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41"/>
      <c r="H240" s="41"/>
      <c r="I240" s="5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41"/>
      <c r="H241" s="41"/>
      <c r="I241" s="5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41"/>
      <c r="H242" s="41"/>
      <c r="I242" s="5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41"/>
      <c r="H243" s="41"/>
      <c r="I243" s="5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41"/>
      <c r="H244" s="41"/>
      <c r="I244" s="5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41"/>
      <c r="H245" s="41"/>
      <c r="I245" s="5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41"/>
      <c r="H246" s="41"/>
      <c r="I246" s="5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41"/>
      <c r="H247" s="41"/>
      <c r="I247" s="5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41"/>
      <c r="H248" s="41"/>
      <c r="I248" s="5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41"/>
      <c r="H249" s="41"/>
      <c r="I249" s="5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41"/>
      <c r="H250" s="41"/>
      <c r="I250" s="5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41"/>
      <c r="H251" s="41"/>
      <c r="I251" s="5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41"/>
      <c r="H252" s="41"/>
      <c r="I252" s="5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41"/>
      <c r="H253" s="41"/>
      <c r="I253" s="5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41"/>
      <c r="H254" s="41"/>
      <c r="I254" s="5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41"/>
      <c r="H255" s="41"/>
      <c r="I255" s="5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41"/>
      <c r="H256" s="41"/>
      <c r="I256" s="5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41"/>
      <c r="H257" s="41"/>
      <c r="I257" s="5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41"/>
      <c r="H258" s="41"/>
      <c r="I258" s="5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41"/>
      <c r="H259" s="41"/>
      <c r="I259" s="5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41"/>
      <c r="H260" s="41"/>
      <c r="I260" s="5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41"/>
      <c r="H261" s="41"/>
      <c r="I261" s="5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41"/>
      <c r="H262" s="41"/>
      <c r="I262" s="5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41"/>
      <c r="H263" s="41"/>
      <c r="I263" s="5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41"/>
      <c r="H264" s="41"/>
      <c r="I264" s="5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41"/>
      <c r="H265" s="41"/>
      <c r="I265" s="5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41"/>
      <c r="H266" s="41"/>
      <c r="I266" s="5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41"/>
      <c r="H267" s="41"/>
      <c r="I267" s="5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41"/>
      <c r="H268" s="41"/>
      <c r="I268" s="5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41"/>
      <c r="H269" s="41"/>
      <c r="I269" s="5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41"/>
      <c r="H270" s="41"/>
      <c r="I270" s="5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41"/>
      <c r="H271" s="41"/>
      <c r="I271" s="5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41"/>
      <c r="H272" s="41"/>
      <c r="I272" s="5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41"/>
      <c r="H273" s="41"/>
      <c r="I273" s="5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41"/>
      <c r="H274" s="41"/>
      <c r="I274" s="5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41"/>
      <c r="H275" s="41"/>
      <c r="I275" s="5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41"/>
      <c r="H276" s="41"/>
      <c r="I276" s="5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41"/>
      <c r="H277" s="41"/>
      <c r="I277" s="5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41"/>
      <c r="H278" s="41"/>
      <c r="I278" s="5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41"/>
      <c r="H279" s="41"/>
      <c r="I279" s="5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41"/>
      <c r="H280" s="41"/>
      <c r="I280" s="5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41"/>
      <c r="H281" s="41"/>
      <c r="I281" s="5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41"/>
      <c r="H282" s="41"/>
      <c r="I282" s="5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41"/>
      <c r="H283" s="41"/>
      <c r="I283" s="5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41"/>
      <c r="H284" s="41"/>
      <c r="I284" s="5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41"/>
      <c r="H285" s="41"/>
      <c r="I285" s="5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41"/>
      <c r="H286" s="41"/>
      <c r="I286" s="5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41"/>
      <c r="H287" s="41"/>
      <c r="I287" s="5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41"/>
      <c r="H288" s="41"/>
      <c r="I288" s="5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41"/>
      <c r="H289" s="41"/>
      <c r="I289" s="5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41"/>
      <c r="H290" s="41"/>
      <c r="I290" s="5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41"/>
      <c r="H291" s="41"/>
      <c r="I291" s="5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41"/>
      <c r="H292" s="41"/>
      <c r="I292" s="5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41"/>
      <c r="H293" s="41"/>
      <c r="I293" s="5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41"/>
      <c r="H294" s="41"/>
      <c r="I294" s="5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41"/>
      <c r="H295" s="41"/>
      <c r="I295" s="5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41"/>
      <c r="H296" s="41"/>
      <c r="I296" s="5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41"/>
      <c r="H297" s="41"/>
      <c r="I297" s="5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41"/>
      <c r="H298" s="41"/>
      <c r="I298" s="5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41"/>
      <c r="H299" s="41"/>
      <c r="I299" s="5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41"/>
      <c r="H300" s="41"/>
      <c r="I300" s="5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F301" s="52"/>
    </row>
    <row r="302" spans="1:29" ht="15.75" customHeight="1">
      <c r="F302" s="52"/>
    </row>
    <row r="303" spans="1:29" ht="15.75" customHeight="1">
      <c r="F303" s="52"/>
    </row>
    <row r="304" spans="1:29" ht="15.75" customHeight="1">
      <c r="F304" s="52"/>
    </row>
    <row r="305" spans="6:6" ht="15.75" customHeight="1">
      <c r="F305" s="52"/>
    </row>
    <row r="306" spans="6:6" ht="15.75" customHeight="1">
      <c r="F306" s="52"/>
    </row>
    <row r="307" spans="6:6" ht="15.75" customHeight="1">
      <c r="F307" s="52"/>
    </row>
    <row r="308" spans="6:6" ht="15.75" customHeight="1">
      <c r="F308" s="52"/>
    </row>
    <row r="309" spans="6:6" ht="15.75" customHeight="1">
      <c r="F309" s="52"/>
    </row>
    <row r="310" spans="6:6" ht="15.75" customHeight="1">
      <c r="F310" s="52"/>
    </row>
    <row r="311" spans="6:6" ht="15.75" customHeight="1">
      <c r="F311" s="52"/>
    </row>
    <row r="312" spans="6:6" ht="15.75" customHeight="1">
      <c r="F312" s="52"/>
    </row>
    <row r="313" spans="6:6" ht="15.75" customHeight="1"/>
    <row r="314" spans="6:6" ht="15.75" customHeight="1"/>
    <row r="315" spans="6:6" ht="15.75" customHeight="1"/>
    <row r="316" spans="6:6" ht="15.75" customHeight="1"/>
    <row r="317" spans="6:6" ht="15.75" customHeight="1"/>
    <row r="318" spans="6:6" ht="15.75" customHeight="1"/>
    <row r="319" spans="6:6" ht="15.75" customHeight="1"/>
    <row r="320" spans="6: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M2"/>
  </mergeCells>
  <phoneticPr fontId="14" type="noConversion"/>
  <dataValidations count="2">
    <dataValidation type="list" allowBlank="1" sqref="F6:F140" xr:uid="{00000000-0002-0000-0100-000000000000}">
      <formula1>"공금카드,계좌이체,현금거래,개인카드,사비집행"</formula1>
    </dataValidation>
    <dataValidation type="list" allowBlank="1" sqref="F141:F312" xr:uid="{00000000-0002-0000-0100-000001000000}">
      <formula1>"카드결제,계좌이체,현금인출,사비집행"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2022-12-25T13:46:43Z</dcterms:modified>
</cp:coreProperties>
</file>