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/>
  <mc:AlternateContent xmlns:mc="http://schemas.openxmlformats.org/markup-compatibility/2006">
    <mc:Choice Requires="x15">
      <x15ac:absPath xmlns:x15ac="http://schemas.microsoft.com/office/spreadsheetml/2010/11/ac" url="D:\KAIST 학부 총학생회\34\"/>
    </mc:Choice>
  </mc:AlternateContent>
  <xr:revisionPtr revIDLastSave="0" documentId="8_{914BC49B-DA86-42C9-AA76-7693EC9DE8FE}" xr6:coauthVersionLast="36" xr6:coauthVersionMax="36" xr10:uidLastSave="{00000000-0000-0000-0000-000000000000}"/>
  <bookViews>
    <workbookView xWindow="0" yWindow="0" windowWidth="19392" windowHeight="7548" xr2:uid="{00000000-000D-0000-FFFF-FFFF00000000}"/>
  </bookViews>
  <sheets>
    <sheet name="예결산안" sheetId="1" r:id="rId1"/>
  </sheets>
  <calcPr calcId="191029"/>
  <extLst>
    <ext uri="GoogleSheetsCustomDataVersion1">
      <go:sheetsCustomData xmlns:go="http://customooxmlschemas.google.com/" r:id="rId5" roundtripDataSignature="AMtx7miTYPQEbo90B1A03+7jUvi5MwD1BQ=="/>
    </ext>
  </extLst>
</workbook>
</file>

<file path=xl/calcChain.xml><?xml version="1.0" encoding="utf-8"?>
<calcChain xmlns="http://schemas.openxmlformats.org/spreadsheetml/2006/main">
  <c r="I52" i="1" l="1"/>
  <c r="I47" i="1"/>
  <c r="H47" i="1"/>
  <c r="I42" i="1"/>
  <c r="H42" i="1"/>
  <c r="I30" i="1"/>
  <c r="I31" i="1" s="1"/>
  <c r="I26" i="1"/>
  <c r="I27" i="1" s="1"/>
  <c r="H26" i="1"/>
  <c r="H27" i="1" s="1"/>
  <c r="I23" i="1"/>
  <c r="I24" i="1" s="1"/>
  <c r="H23" i="1"/>
  <c r="H24" i="1" s="1"/>
  <c r="I20" i="1"/>
  <c r="I21" i="1" s="1"/>
  <c r="H20" i="1"/>
  <c r="I12" i="1"/>
  <c r="H12" i="1"/>
  <c r="H46" i="1" s="1"/>
  <c r="I9" i="1"/>
  <c r="I46" i="1" s="1"/>
  <c r="H9" i="1"/>
  <c r="H7" i="1"/>
  <c r="H41" i="1" s="1"/>
  <c r="I4" i="1"/>
  <c r="I7" i="1" s="1"/>
  <c r="H13" i="1" l="1"/>
  <c r="H36" i="1" s="1"/>
  <c r="H43" i="1"/>
  <c r="H48" i="1"/>
  <c r="I48" i="1"/>
  <c r="I13" i="1"/>
  <c r="I36" i="1" s="1"/>
  <c r="I41" i="1"/>
  <c r="H21" i="1"/>
  <c r="H37" i="1" s="1"/>
  <c r="I32" i="1"/>
  <c r="I51" i="1"/>
  <c r="I43" i="1" l="1"/>
  <c r="I37" i="1"/>
  <c r="I38" i="1" l="1"/>
</calcChain>
</file>

<file path=xl/sharedStrings.xml><?xml version="1.0" encoding="utf-8"?>
<sst xmlns="http://schemas.openxmlformats.org/spreadsheetml/2006/main" count="161" uniqueCount="61">
  <si>
    <t xml:space="preserve">                 </t>
  </si>
  <si>
    <t>수입</t>
  </si>
  <si>
    <t>기구명</t>
  </si>
  <si>
    <t>출처</t>
  </si>
  <si>
    <t>항목</t>
  </si>
  <si>
    <t>코드</t>
  </si>
  <si>
    <t>전년도 결산</t>
  </si>
  <si>
    <t>당해년도 예산</t>
  </si>
  <si>
    <t>비율</t>
  </si>
  <si>
    <t>비고</t>
  </si>
  <si>
    <t xml:space="preserve">KAIST 문화자치위원회 </t>
  </si>
  <si>
    <t>학생</t>
  </si>
  <si>
    <t>이월금</t>
  </si>
  <si>
    <t>AA</t>
  </si>
  <si>
    <t>-</t>
  </si>
  <si>
    <t>-%</t>
  </si>
  <si>
    <t>격려금</t>
  </si>
  <si>
    <t>AB</t>
  </si>
  <si>
    <t>예금결산이자</t>
  </si>
  <si>
    <t>AC</t>
  </si>
  <si>
    <t>계</t>
  </si>
  <si>
    <t>본회계</t>
  </si>
  <si>
    <t>학교지원기금</t>
  </si>
  <si>
    <t>BA</t>
  </si>
  <si>
    <t>문화자치기금</t>
  </si>
  <si>
    <t>CA</t>
  </si>
  <si>
    <t>문화자치기금 수입</t>
  </si>
  <si>
    <t>CB</t>
  </si>
  <si>
    <t>총계</t>
  </si>
  <si>
    <t>지출</t>
  </si>
  <si>
    <t>담당(담당부서 or 담당인)</t>
  </si>
  <si>
    <t>소항목</t>
  </si>
  <si>
    <t>세부항목</t>
  </si>
  <si>
    <t>운영비</t>
  </si>
  <si>
    <t>증명서 수수료</t>
  </si>
  <si>
    <t>A1</t>
  </si>
  <si>
    <t>올해 상반기와 동일하게 책정</t>
  </si>
  <si>
    <t>리쿠르팅 홍보비</t>
  </si>
  <si>
    <t>A2</t>
  </si>
  <si>
    <t>신규 위원 모집 이벤트용</t>
  </si>
  <si>
    <t>예비비</t>
  </si>
  <si>
    <t>A3</t>
  </si>
  <si>
    <t>합계</t>
  </si>
  <si>
    <t>B1</t>
  </si>
  <si>
    <t>회의비</t>
  </si>
  <si>
    <t>C1</t>
  </si>
  <si>
    <t>1인 15000원</t>
  </si>
  <si>
    <t>학생회비기금</t>
  </si>
  <si>
    <t>D1</t>
  </si>
  <si>
    <t>D2</t>
  </si>
  <si>
    <r>
      <rPr>
        <b/>
        <sz val="10"/>
        <color theme="1"/>
        <rFont val="맑은 고딕"/>
        <family val="3"/>
        <charset val="129"/>
      </rPr>
      <t>계</t>
    </r>
  </si>
  <si>
    <t xml:space="preserve"> </t>
  </si>
  <si>
    <t>전체 대항목 총계</t>
  </si>
  <si>
    <t>수익</t>
  </si>
  <si>
    <t>잔액</t>
  </si>
  <si>
    <t>예산</t>
  </si>
  <si>
    <t>결산</t>
  </si>
  <si>
    <t>집행률</t>
  </si>
  <si>
    <r>
      <t xml:space="preserve">* </t>
    </r>
    <r>
      <rPr>
        <sz val="10"/>
        <color theme="1"/>
        <rFont val="맑은 고딕"/>
        <family val="3"/>
        <charset val="129"/>
      </rPr>
      <t>문화자치위원회의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경우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이전에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상반기</t>
    </r>
    <r>
      <rPr>
        <sz val="10"/>
        <color theme="1"/>
        <rFont val="Arial"/>
        <family val="2"/>
      </rPr>
      <t>/</t>
    </r>
    <r>
      <rPr>
        <sz val="10"/>
        <color theme="1"/>
        <rFont val="맑은 고딕"/>
        <family val="3"/>
        <charset val="129"/>
      </rPr>
      <t>하반기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예결산안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작성으로</t>
    </r>
    <r>
      <rPr>
        <sz val="10"/>
        <color theme="1"/>
        <rFont val="Arial"/>
        <family val="2"/>
      </rPr>
      <t xml:space="preserve"> 1</t>
    </r>
    <r>
      <rPr>
        <sz val="10"/>
        <color theme="1"/>
        <rFont val="맑은 고딕"/>
        <family val="3"/>
        <charset val="129"/>
      </rPr>
      <t>분기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예산에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대한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전년도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자료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존재하지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않음</t>
    </r>
    <r>
      <rPr>
        <sz val="10"/>
        <color theme="1"/>
        <rFont val="Arial"/>
        <family val="2"/>
      </rPr>
      <t xml:space="preserve">.  </t>
    </r>
    <r>
      <rPr>
        <sz val="10"/>
        <color theme="1"/>
        <rFont val="맑은 고딕"/>
        <family val="3"/>
        <charset val="129"/>
      </rPr>
      <t>따라서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전년도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결산을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모두</t>
    </r>
    <r>
      <rPr>
        <sz val="10"/>
        <color theme="1"/>
        <rFont val="Arial"/>
        <family val="2"/>
      </rPr>
      <t xml:space="preserve"> - </t>
    </r>
    <r>
      <rPr>
        <sz val="10"/>
        <color theme="1"/>
        <rFont val="맑은 고딕"/>
        <family val="3"/>
        <charset val="129"/>
      </rPr>
      <t>으로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맑은 고딕"/>
        <family val="3"/>
        <charset val="129"/>
      </rPr>
      <t>작성함</t>
    </r>
    <r>
      <rPr>
        <sz val="10"/>
        <color theme="1"/>
        <rFont val="Arial"/>
        <family val="2"/>
      </rPr>
      <t>.</t>
    </r>
    <phoneticPr fontId="13" type="noConversion"/>
  </si>
  <si>
    <t>-</t>
    <phoneticPr fontId="13" type="noConversion"/>
  </si>
  <si>
    <t>-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</si>
</sst>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₩-412]#,##0"/>
    <numFmt numFmtId="177" formatCode="0.0%"/>
    <numFmt numFmtId="178" formatCode="&quot;₩&quot;#,##0_);[Red]\(&quot;₩&quot;#,##0\)"/>
    <numFmt numFmtId="179" formatCode="&quot;₩&quot;#,##0"/>
  </numFmts>
  <fonts count="18">
    <font>
      <sz val="10"/>
      <color rgb="FF000000"/>
      <name val="Calibri"/>
      <scheme val="minor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color theme="1"/>
      <name val="Arial"/>
      <family val="2"/>
    </font>
    <font>
      <sz val="10"/>
      <color rgb="FF000000"/>
      <name val="Dotum"/>
      <family val="3"/>
      <charset val="129"/>
    </font>
    <font>
      <sz val="10"/>
      <color rgb="FF000000"/>
      <name val="Arial"/>
      <family val="2"/>
    </font>
    <font>
      <sz val="10"/>
      <color theme="1"/>
      <name val="Malgun Gothic"/>
      <family val="3"/>
      <charset val="129"/>
    </font>
    <font>
      <sz val="10"/>
      <color rgb="FF000000"/>
      <name val="Roboto"/>
    </font>
    <font>
      <sz val="10"/>
      <color theme="1"/>
      <name val="Dotum"/>
      <family val="3"/>
      <charset val="129"/>
    </font>
    <font>
      <b/>
      <sz val="10"/>
      <color theme="1"/>
      <name val="Malgun Gothic"/>
      <family val="3"/>
      <charset val="129"/>
    </font>
    <font>
      <sz val="10"/>
      <color rgb="FF000000"/>
      <name val="Malgun Gothic"/>
      <family val="3"/>
      <charset val="129"/>
    </font>
    <font>
      <b/>
      <sz val="10"/>
      <color rgb="FF000000"/>
      <name val="Arial"/>
      <family val="2"/>
    </font>
    <font>
      <b/>
      <sz val="10"/>
      <color theme="1"/>
      <name val="맑은 고딕"/>
      <family val="3"/>
      <charset val="129"/>
    </font>
    <font>
      <sz val="8"/>
      <name val="Calibri"/>
      <family val="3"/>
      <charset val="129"/>
      <scheme val="minor"/>
    </font>
    <font>
      <sz val="10"/>
      <color theme="1"/>
      <name val="맑은 고딕"/>
      <family val="3"/>
      <charset val="129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BFBFBF"/>
        <bgColor rgb="FFBFBFBF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/>
    </xf>
    <xf numFmtId="176" fontId="1" fillId="5" borderId="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6" fillId="5" borderId="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top"/>
    </xf>
    <xf numFmtId="176" fontId="1" fillId="6" borderId="5" xfId="0" applyNumberFormat="1" applyFont="1" applyFill="1" applyBorder="1" applyAlignment="1">
      <alignment horizontal="center" vertical="center"/>
    </xf>
    <xf numFmtId="176" fontId="1" fillId="6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177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76" fontId="1" fillId="8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/>
    <xf numFmtId="0" fontId="7" fillId="2" borderId="0" xfId="0" applyFont="1" applyFill="1"/>
    <xf numFmtId="176" fontId="1" fillId="9" borderId="5" xfId="0" applyNumberFormat="1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5" fillId="0" borderId="5" xfId="0" applyFont="1" applyBorder="1"/>
    <xf numFmtId="0" fontId="5" fillId="3" borderId="5" xfId="0" applyFont="1" applyFill="1" applyBorder="1" applyAlignment="1">
      <alignment horizontal="center"/>
    </xf>
    <xf numFmtId="0" fontId="5" fillId="10" borderId="5" xfId="0" applyFont="1" applyFill="1" applyBorder="1"/>
    <xf numFmtId="0" fontId="5" fillId="0" borderId="0" xfId="0" applyFont="1"/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3" borderId="5" xfId="0" applyFont="1" applyFill="1" applyBorder="1"/>
    <xf numFmtId="0" fontId="6" fillId="0" borderId="5" xfId="0" applyFont="1" applyBorder="1" applyAlignment="1">
      <alignment horizontal="center" vertical="center"/>
    </xf>
    <xf numFmtId="0" fontId="10" fillId="0" borderId="5" xfId="0" applyFont="1" applyBorder="1"/>
    <xf numFmtId="0" fontId="10" fillId="3" borderId="5" xfId="0" applyFont="1" applyFill="1" applyBorder="1"/>
    <xf numFmtId="0" fontId="1" fillId="10" borderId="5" xfId="0" applyFont="1" applyFill="1" applyBorder="1"/>
    <xf numFmtId="179" fontId="5" fillId="6" borderId="5" xfId="0" applyNumberFormat="1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" fillId="0" borderId="0" xfId="0" applyFont="1"/>
    <xf numFmtId="0" fontId="11" fillId="5" borderId="11" xfId="0" applyFont="1" applyFill="1" applyBorder="1" applyAlignment="1">
      <alignment horizontal="center"/>
    </xf>
    <xf numFmtId="179" fontId="5" fillId="5" borderId="11" xfId="0" applyNumberFormat="1" applyFont="1" applyFill="1" applyBorder="1" applyAlignment="1">
      <alignment horizontal="center"/>
    </xf>
    <xf numFmtId="177" fontId="1" fillId="5" borderId="11" xfId="0" applyNumberFormat="1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3" fillId="11" borderId="5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176" fontId="1" fillId="0" borderId="5" xfId="0" applyNumberFormat="1" applyFont="1" applyBorder="1" applyAlignment="1">
      <alignment horizontal="center" vertical="center"/>
    </xf>
    <xf numFmtId="176" fontId="3" fillId="13" borderId="5" xfId="0" applyNumberFormat="1" applyFont="1" applyFill="1" applyBorder="1" applyAlignment="1">
      <alignment horizontal="center" vertical="center" wrapText="1"/>
    </xf>
    <xf numFmtId="176" fontId="3" fillId="11" borderId="5" xfId="0" applyNumberFormat="1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77" fontId="15" fillId="0" borderId="5" xfId="0" applyNumberFormat="1" applyFont="1" applyBorder="1" applyAlignment="1">
      <alignment horizontal="center" vertical="center"/>
    </xf>
    <xf numFmtId="177" fontId="15" fillId="8" borderId="5" xfId="0" applyNumberFormat="1" applyFont="1" applyFill="1" applyBorder="1" applyAlignment="1">
      <alignment horizontal="center" vertical="center"/>
    </xf>
    <xf numFmtId="177" fontId="15" fillId="9" borderId="5" xfId="0" applyNumberFormat="1" applyFont="1" applyFill="1" applyBorder="1" applyAlignment="1">
      <alignment horizontal="center" vertical="center"/>
    </xf>
    <xf numFmtId="177" fontId="15" fillId="4" borderId="5" xfId="0" applyNumberFormat="1" applyFont="1" applyFill="1" applyBorder="1" applyAlignment="1">
      <alignment horizontal="center" vertical="center"/>
    </xf>
    <xf numFmtId="177" fontId="15" fillId="6" borderId="5" xfId="0" applyNumberFormat="1" applyFont="1" applyFill="1" applyBorder="1" applyAlignment="1">
      <alignment horizontal="center" vertical="center"/>
    </xf>
    <xf numFmtId="176" fontId="15" fillId="3" borderId="5" xfId="0" applyNumberFormat="1" applyFont="1" applyFill="1" applyBorder="1" applyAlignment="1">
      <alignment horizontal="center" vertical="center"/>
    </xf>
    <xf numFmtId="176" fontId="15" fillId="9" borderId="5" xfId="0" applyNumberFormat="1" applyFont="1" applyFill="1" applyBorder="1" applyAlignment="1">
      <alignment horizontal="center" vertical="center"/>
    </xf>
    <xf numFmtId="179" fontId="16" fillId="6" borderId="5" xfId="0" applyNumberFormat="1" applyFont="1" applyFill="1" applyBorder="1" applyAlignment="1">
      <alignment horizontal="center"/>
    </xf>
    <xf numFmtId="177" fontId="17" fillId="0" borderId="5" xfId="0" applyNumberFormat="1" applyFont="1" applyBorder="1" applyAlignment="1">
      <alignment horizontal="center" vertical="center" wrapText="1"/>
    </xf>
    <xf numFmtId="177" fontId="17" fillId="13" borderId="5" xfId="0" applyNumberFormat="1" applyFont="1" applyFill="1" applyBorder="1" applyAlignment="1">
      <alignment horizontal="center" vertical="center" wrapText="1"/>
    </xf>
    <xf numFmtId="176" fontId="17" fillId="13" borderId="5" xfId="0" applyNumberFormat="1" applyFont="1" applyFill="1" applyBorder="1" applyAlignment="1">
      <alignment horizontal="center" vertical="center" wrapText="1"/>
    </xf>
    <xf numFmtId="0" fontId="17" fillId="13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9" xfId="0" applyFont="1" applyBorder="1"/>
    <xf numFmtId="0" fontId="11" fillId="6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3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08"/>
  <sheetViews>
    <sheetView tabSelected="1" topLeftCell="B1" workbookViewId="0">
      <selection activeCell="I37" sqref="I37"/>
    </sheetView>
  </sheetViews>
  <sheetFormatPr defaultColWidth="14.44140625" defaultRowHeight="15" customHeight="1"/>
  <cols>
    <col min="4" max="4" width="18.109375" customWidth="1"/>
    <col min="5" max="5" width="7.109375" customWidth="1"/>
    <col min="6" max="6" width="34.6640625" customWidth="1"/>
    <col min="7" max="7" width="8.88671875" customWidth="1"/>
    <col min="11" max="11" width="41.33203125" customWidth="1"/>
  </cols>
  <sheetData>
    <row r="1" spans="1:29" ht="69.75" customHeight="1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69" t="s">
        <v>58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6"/>
      <c r="D2" s="95" t="s">
        <v>1</v>
      </c>
      <c r="E2" s="96"/>
      <c r="F2" s="96"/>
      <c r="G2" s="96"/>
      <c r="H2" s="96"/>
      <c r="I2" s="96"/>
      <c r="J2" s="96"/>
      <c r="K2" s="9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7"/>
      <c r="D3" s="6" t="s">
        <v>2</v>
      </c>
      <c r="E3" s="6" t="s">
        <v>3</v>
      </c>
      <c r="F3" s="6" t="s">
        <v>4</v>
      </c>
      <c r="G3" s="6" t="s">
        <v>5</v>
      </c>
      <c r="H3" s="8" t="s">
        <v>6</v>
      </c>
      <c r="I3" s="8" t="s">
        <v>7</v>
      </c>
      <c r="J3" s="6" t="s">
        <v>8</v>
      </c>
      <c r="K3" s="6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2"/>
      <c r="D4" s="85" t="s">
        <v>10</v>
      </c>
      <c r="E4" s="86" t="s">
        <v>11</v>
      </c>
      <c r="F4" s="9" t="s">
        <v>12</v>
      </c>
      <c r="G4" s="10" t="s">
        <v>13</v>
      </c>
      <c r="H4" s="11" t="s">
        <v>14</v>
      </c>
      <c r="I4" s="11">
        <f>582768-350000</f>
        <v>232768</v>
      </c>
      <c r="J4" s="12" t="s">
        <v>15</v>
      </c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2"/>
      <c r="D5" s="83"/>
      <c r="E5" s="83"/>
      <c r="F5" s="13" t="s">
        <v>16</v>
      </c>
      <c r="G5" s="14" t="s">
        <v>17</v>
      </c>
      <c r="H5" s="15" t="s">
        <v>14</v>
      </c>
      <c r="I5" s="15">
        <v>0</v>
      </c>
      <c r="J5" s="12" t="s">
        <v>15</v>
      </c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2"/>
      <c r="D6" s="83"/>
      <c r="E6" s="83"/>
      <c r="F6" s="16" t="s">
        <v>18</v>
      </c>
      <c r="G6" s="10" t="s">
        <v>19</v>
      </c>
      <c r="H6" s="11" t="s">
        <v>14</v>
      </c>
      <c r="I6" s="11">
        <v>0</v>
      </c>
      <c r="J6" s="12" t="s">
        <v>15</v>
      </c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2"/>
      <c r="D7" s="83"/>
      <c r="E7" s="84"/>
      <c r="F7" s="98" t="s">
        <v>20</v>
      </c>
      <c r="G7" s="89"/>
      <c r="H7" s="17">
        <f t="shared" ref="H7:I7" si="0">SUM(H4:H6)</f>
        <v>0</v>
      </c>
      <c r="I7" s="17">
        <f t="shared" si="0"/>
        <v>232768</v>
      </c>
      <c r="J7" s="18" t="s">
        <v>15</v>
      </c>
      <c r="K7" s="19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2"/>
      <c r="C8" s="2"/>
      <c r="D8" s="83"/>
      <c r="E8" s="103" t="s">
        <v>21</v>
      </c>
      <c r="F8" s="20" t="s">
        <v>22</v>
      </c>
      <c r="G8" s="21" t="s">
        <v>23</v>
      </c>
      <c r="H8" s="22" t="s">
        <v>14</v>
      </c>
      <c r="I8" s="22">
        <v>0</v>
      </c>
      <c r="J8" s="23" t="s">
        <v>15</v>
      </c>
      <c r="K8" s="2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2"/>
      <c r="D9" s="83"/>
      <c r="E9" s="83"/>
      <c r="F9" s="98" t="s">
        <v>20</v>
      </c>
      <c r="G9" s="89"/>
      <c r="H9" s="17">
        <f t="shared" ref="H9:I9" si="1">SUM(H8)</f>
        <v>0</v>
      </c>
      <c r="I9" s="17">
        <f t="shared" si="1"/>
        <v>0</v>
      </c>
      <c r="J9" s="18" t="s">
        <v>15</v>
      </c>
      <c r="K9" s="1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2"/>
      <c r="D10" s="83"/>
      <c r="E10" s="103" t="s">
        <v>24</v>
      </c>
      <c r="F10" s="25" t="s">
        <v>12</v>
      </c>
      <c r="G10" s="26" t="s">
        <v>25</v>
      </c>
      <c r="H10" s="22" t="s">
        <v>14</v>
      </c>
      <c r="I10" s="22">
        <v>350047</v>
      </c>
      <c r="J10" s="12" t="s">
        <v>15</v>
      </c>
      <c r="K10" s="24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2"/>
      <c r="D11" s="83"/>
      <c r="E11" s="83"/>
      <c r="F11" s="25" t="s">
        <v>26</v>
      </c>
      <c r="G11" s="26" t="s">
        <v>27</v>
      </c>
      <c r="H11" s="22" t="s">
        <v>14</v>
      </c>
      <c r="I11" s="22">
        <v>0</v>
      </c>
      <c r="J11" s="12" t="s">
        <v>15</v>
      </c>
      <c r="K11" s="24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2"/>
      <c r="B12" s="2"/>
      <c r="C12" s="2"/>
      <c r="D12" s="83"/>
      <c r="E12" s="84"/>
      <c r="F12" s="98" t="s">
        <v>20</v>
      </c>
      <c r="G12" s="89"/>
      <c r="H12" s="17">
        <f t="shared" ref="H12:I12" si="2">SUM(H10:H11)</f>
        <v>0</v>
      </c>
      <c r="I12" s="17">
        <f t="shared" si="2"/>
        <v>350047</v>
      </c>
      <c r="J12" s="18" t="s">
        <v>15</v>
      </c>
      <c r="K12" s="1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2"/>
      <c r="B13" s="2"/>
      <c r="C13" s="2"/>
      <c r="D13" s="84"/>
      <c r="E13" s="101" t="s">
        <v>28</v>
      </c>
      <c r="F13" s="88"/>
      <c r="G13" s="89"/>
      <c r="H13" s="27">
        <f>H7+H12</f>
        <v>0</v>
      </c>
      <c r="I13" s="28">
        <f>SUM(I7,I9,I12)</f>
        <v>582815</v>
      </c>
      <c r="J13" s="29" t="s">
        <v>15</v>
      </c>
      <c r="K13" s="3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2"/>
      <c r="B14" s="2"/>
      <c r="C14" s="3"/>
      <c r="D14" s="3"/>
      <c r="E14" s="3"/>
      <c r="F14" s="3"/>
      <c r="G14" s="3"/>
      <c r="H14" s="4"/>
      <c r="I14" s="4"/>
      <c r="J14" s="5"/>
      <c r="K14" s="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7"/>
      <c r="B15" s="102" t="s">
        <v>29</v>
      </c>
      <c r="C15" s="88"/>
      <c r="D15" s="88"/>
      <c r="E15" s="88"/>
      <c r="F15" s="88"/>
      <c r="G15" s="88"/>
      <c r="H15" s="88"/>
      <c r="I15" s="88"/>
      <c r="J15" s="88"/>
      <c r="K15" s="8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31.5" customHeight="1">
      <c r="A16" s="7"/>
      <c r="B16" s="6" t="s">
        <v>2</v>
      </c>
      <c r="C16" s="6" t="s">
        <v>30</v>
      </c>
      <c r="D16" s="6" t="s">
        <v>31</v>
      </c>
      <c r="E16" s="6" t="s">
        <v>3</v>
      </c>
      <c r="F16" s="6" t="s">
        <v>32</v>
      </c>
      <c r="G16" s="6" t="s">
        <v>5</v>
      </c>
      <c r="H16" s="8" t="s">
        <v>6</v>
      </c>
      <c r="I16" s="8" t="s">
        <v>7</v>
      </c>
      <c r="J16" s="6" t="s">
        <v>8</v>
      </c>
      <c r="K16" s="6" t="s">
        <v>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2"/>
      <c r="B17" s="85" t="s">
        <v>10</v>
      </c>
      <c r="C17" s="85" t="s">
        <v>10</v>
      </c>
      <c r="D17" s="86" t="s">
        <v>33</v>
      </c>
      <c r="E17" s="10" t="s">
        <v>11</v>
      </c>
      <c r="F17" s="10" t="s">
        <v>34</v>
      </c>
      <c r="G17" s="10" t="s">
        <v>35</v>
      </c>
      <c r="H17" s="11" t="s">
        <v>14</v>
      </c>
      <c r="I17" s="11">
        <v>2000</v>
      </c>
      <c r="J17" s="70" t="s">
        <v>59</v>
      </c>
      <c r="K17" s="32" t="s">
        <v>36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2"/>
      <c r="B18" s="83"/>
      <c r="C18" s="83"/>
      <c r="D18" s="83"/>
      <c r="E18" s="9" t="s">
        <v>11</v>
      </c>
      <c r="F18" s="9" t="s">
        <v>37</v>
      </c>
      <c r="G18" s="9" t="s">
        <v>38</v>
      </c>
      <c r="H18" s="11" t="s">
        <v>14</v>
      </c>
      <c r="I18" s="11">
        <v>50000</v>
      </c>
      <c r="J18" s="31"/>
      <c r="K18" s="32" t="s">
        <v>39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2"/>
      <c r="B19" s="83"/>
      <c r="C19" s="83"/>
      <c r="D19" s="83"/>
      <c r="E19" s="9" t="s">
        <v>11</v>
      </c>
      <c r="F19" s="9" t="s">
        <v>40</v>
      </c>
      <c r="G19" s="9" t="s">
        <v>41</v>
      </c>
      <c r="H19" s="11"/>
      <c r="I19" s="11">
        <v>5000</v>
      </c>
      <c r="J19" s="31"/>
      <c r="K19" s="3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2"/>
      <c r="B20" s="83"/>
      <c r="C20" s="83"/>
      <c r="D20" s="84"/>
      <c r="E20" s="91" t="s">
        <v>20</v>
      </c>
      <c r="F20" s="88"/>
      <c r="G20" s="89"/>
      <c r="H20" s="33" t="str">
        <f>H17</f>
        <v>-</v>
      </c>
      <c r="I20" s="33">
        <f>SUM(I17:I19)</f>
        <v>57000</v>
      </c>
      <c r="J20" s="71" t="s">
        <v>59</v>
      </c>
      <c r="K20" s="34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35"/>
      <c r="B21" s="83"/>
      <c r="C21" s="83"/>
      <c r="D21" s="92" t="s">
        <v>42</v>
      </c>
      <c r="E21" s="88"/>
      <c r="F21" s="88"/>
      <c r="G21" s="89"/>
      <c r="H21" s="36">
        <f t="shared" ref="H21:I21" si="3">SUM(H20)</f>
        <v>0</v>
      </c>
      <c r="I21" s="36">
        <f t="shared" si="3"/>
        <v>57000</v>
      </c>
      <c r="J21" s="72" t="s">
        <v>59</v>
      </c>
      <c r="K21" s="3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38"/>
      <c r="B22" s="83"/>
      <c r="C22" s="83"/>
      <c r="D22" s="99" t="s">
        <v>16</v>
      </c>
      <c r="E22" s="10" t="s">
        <v>11</v>
      </c>
      <c r="F22" s="39" t="s">
        <v>16</v>
      </c>
      <c r="G22" s="10" t="s">
        <v>43</v>
      </c>
      <c r="H22" s="11" t="s">
        <v>14</v>
      </c>
      <c r="I22" s="11">
        <v>0</v>
      </c>
      <c r="J22" s="70" t="s">
        <v>60</v>
      </c>
      <c r="K22" s="40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5.75" customHeight="1">
      <c r="A23" s="38"/>
      <c r="B23" s="83"/>
      <c r="C23" s="83"/>
      <c r="D23" s="84"/>
      <c r="E23" s="91" t="s">
        <v>20</v>
      </c>
      <c r="F23" s="88"/>
      <c r="G23" s="89"/>
      <c r="H23" s="33" t="str">
        <f t="shared" ref="H23:I23" si="4">H22</f>
        <v>-</v>
      </c>
      <c r="I23" s="33">
        <f t="shared" si="4"/>
        <v>0</v>
      </c>
      <c r="J23" s="73" t="s">
        <v>59</v>
      </c>
      <c r="K23" s="41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5.75" customHeight="1">
      <c r="A24" s="38"/>
      <c r="B24" s="83"/>
      <c r="C24" s="83"/>
      <c r="D24" s="92" t="s">
        <v>42</v>
      </c>
      <c r="E24" s="88"/>
      <c r="F24" s="88"/>
      <c r="G24" s="89"/>
      <c r="H24" s="36">
        <f t="shared" ref="H24:I24" si="5">SUM(H23)</f>
        <v>0</v>
      </c>
      <c r="I24" s="36">
        <f t="shared" si="5"/>
        <v>0</v>
      </c>
      <c r="J24" s="72" t="s">
        <v>60</v>
      </c>
      <c r="K24" s="42"/>
      <c r="L24" s="38"/>
      <c r="M24" s="38"/>
      <c r="N24" s="43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5.75" customHeight="1">
      <c r="A25" s="38"/>
      <c r="B25" s="83"/>
      <c r="C25" s="83"/>
      <c r="D25" s="100" t="s">
        <v>44</v>
      </c>
      <c r="E25" s="44" t="s">
        <v>11</v>
      </c>
      <c r="F25" s="12" t="s">
        <v>44</v>
      </c>
      <c r="G25" s="12" t="s">
        <v>45</v>
      </c>
      <c r="H25" s="11" t="s">
        <v>14</v>
      </c>
      <c r="I25" s="22">
        <v>90000</v>
      </c>
      <c r="J25" s="70" t="s">
        <v>60</v>
      </c>
      <c r="K25" s="45" t="s">
        <v>46</v>
      </c>
      <c r="L25" s="38"/>
      <c r="M25" s="38"/>
      <c r="N25" s="43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5.75" customHeight="1">
      <c r="A26" s="38"/>
      <c r="B26" s="83"/>
      <c r="C26" s="83"/>
      <c r="D26" s="84"/>
      <c r="E26" s="93" t="s">
        <v>20</v>
      </c>
      <c r="F26" s="88"/>
      <c r="G26" s="89"/>
      <c r="H26" s="17" t="str">
        <f t="shared" ref="H26:I26" si="6">H25</f>
        <v>-</v>
      </c>
      <c r="I26" s="17">
        <f t="shared" si="6"/>
        <v>90000</v>
      </c>
      <c r="J26" s="73" t="s">
        <v>59</v>
      </c>
      <c r="K26" s="46"/>
      <c r="L26" s="38"/>
      <c r="M26" s="38"/>
      <c r="N26" s="43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5.75" customHeight="1">
      <c r="A27" s="38"/>
      <c r="B27" s="83"/>
      <c r="C27" s="83"/>
      <c r="D27" s="92"/>
      <c r="E27" s="88"/>
      <c r="F27" s="88"/>
      <c r="G27" s="89"/>
      <c r="H27" s="36" t="str">
        <f t="shared" ref="H27:I27" si="7">H26</f>
        <v>-</v>
      </c>
      <c r="I27" s="36">
        <f t="shared" si="7"/>
        <v>90000</v>
      </c>
      <c r="J27" s="72" t="s">
        <v>60</v>
      </c>
      <c r="K27" s="42"/>
      <c r="L27" s="38"/>
      <c r="M27" s="38"/>
      <c r="N27" s="43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5.75" customHeight="1">
      <c r="A28" s="38"/>
      <c r="B28" s="83"/>
      <c r="C28" s="83"/>
      <c r="D28" s="82" t="s">
        <v>24</v>
      </c>
      <c r="E28" s="47" t="s">
        <v>24</v>
      </c>
      <c r="F28" s="44" t="s">
        <v>47</v>
      </c>
      <c r="G28" s="12" t="s">
        <v>48</v>
      </c>
      <c r="H28" s="11" t="s">
        <v>14</v>
      </c>
      <c r="I28" s="22">
        <v>350047</v>
      </c>
      <c r="J28" s="70" t="s">
        <v>60</v>
      </c>
      <c r="K28" s="4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5.75" customHeight="1">
      <c r="A29" s="38"/>
      <c r="B29" s="83"/>
      <c r="C29" s="83"/>
      <c r="D29" s="83"/>
      <c r="E29" s="44" t="s">
        <v>21</v>
      </c>
      <c r="F29" s="44" t="s">
        <v>22</v>
      </c>
      <c r="G29" s="12" t="s">
        <v>49</v>
      </c>
      <c r="H29" s="11" t="s">
        <v>14</v>
      </c>
      <c r="I29" s="22">
        <v>0</v>
      </c>
      <c r="J29" s="70" t="s">
        <v>60</v>
      </c>
      <c r="K29" s="4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5.75" customHeight="1">
      <c r="A30" s="38"/>
      <c r="B30" s="83"/>
      <c r="C30" s="83"/>
      <c r="D30" s="84"/>
      <c r="E30" s="94" t="s">
        <v>50</v>
      </c>
      <c r="F30" s="88"/>
      <c r="G30" s="89"/>
      <c r="H30" s="75" t="s">
        <v>60</v>
      </c>
      <c r="I30" s="17">
        <f t="shared" ref="I30" si="8">I28+I29</f>
        <v>350047</v>
      </c>
      <c r="J30" s="73" t="s">
        <v>60</v>
      </c>
      <c r="K30" s="49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5.75" customHeight="1">
      <c r="A31" s="38" t="s">
        <v>51</v>
      </c>
      <c r="B31" s="83"/>
      <c r="C31" s="84"/>
      <c r="D31" s="87" t="s">
        <v>42</v>
      </c>
      <c r="E31" s="88"/>
      <c r="F31" s="88"/>
      <c r="G31" s="89"/>
      <c r="H31" s="76" t="s">
        <v>60</v>
      </c>
      <c r="I31" s="36">
        <f t="shared" ref="I31" si="9">I30</f>
        <v>350047</v>
      </c>
      <c r="J31" s="72" t="s">
        <v>60</v>
      </c>
      <c r="K31" s="50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5.75" customHeight="1">
      <c r="A32" s="38"/>
      <c r="B32" s="84"/>
      <c r="C32" s="90" t="s">
        <v>28</v>
      </c>
      <c r="D32" s="88"/>
      <c r="E32" s="88"/>
      <c r="F32" s="88"/>
      <c r="G32" s="89"/>
      <c r="H32" s="77" t="s">
        <v>59</v>
      </c>
      <c r="I32" s="51">
        <f t="shared" ref="I32" si="10">I21+I24+I27+I31</f>
        <v>497047</v>
      </c>
      <c r="J32" s="74" t="s">
        <v>60</v>
      </c>
      <c r="K32" s="52" t="s">
        <v>52</v>
      </c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5.75" customHeight="1">
      <c r="A33" s="38"/>
      <c r="B33" s="53"/>
      <c r="C33" s="54"/>
      <c r="D33" s="53"/>
      <c r="E33" s="53"/>
      <c r="F33" s="53"/>
      <c r="G33" s="53"/>
      <c r="H33" s="55"/>
      <c r="I33" s="55"/>
      <c r="J33" s="56"/>
      <c r="K33" s="57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ht="15.75" customHeight="1">
      <c r="A34" s="2"/>
      <c r="B34" s="2"/>
      <c r="C34" s="2"/>
      <c r="D34" s="2"/>
      <c r="E34" s="2"/>
      <c r="F34" s="2"/>
      <c r="G34" s="2"/>
      <c r="H34" s="58"/>
      <c r="I34" s="58"/>
      <c r="J34" s="5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2"/>
      <c r="B35" s="2"/>
      <c r="C35" s="2"/>
      <c r="D35" s="2"/>
      <c r="E35" s="2"/>
      <c r="F35" s="2"/>
      <c r="G35" s="12"/>
      <c r="H35" s="60" t="s">
        <v>6</v>
      </c>
      <c r="I35" s="60" t="s">
        <v>7</v>
      </c>
      <c r="J35" s="61" t="s">
        <v>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2"/>
      <c r="B36" s="2"/>
      <c r="C36" s="2"/>
      <c r="D36" s="2"/>
      <c r="E36" s="2"/>
      <c r="F36" s="2"/>
      <c r="G36" s="62" t="s">
        <v>53</v>
      </c>
      <c r="H36" s="63">
        <f t="shared" ref="H36:I36" si="11">H13</f>
        <v>0</v>
      </c>
      <c r="I36" s="63">
        <f t="shared" si="11"/>
        <v>582815</v>
      </c>
      <c r="J36" s="78" t="s">
        <v>60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2"/>
      <c r="B37" s="2"/>
      <c r="C37" s="2"/>
      <c r="D37" s="2"/>
      <c r="E37" s="2"/>
      <c r="F37" s="2"/>
      <c r="G37" s="62" t="s">
        <v>29</v>
      </c>
      <c r="H37" s="63" t="str">
        <f t="shared" ref="H37:I37" si="12">H32</f>
        <v>-</v>
      </c>
      <c r="I37" s="63">
        <f t="shared" si="12"/>
        <v>497047</v>
      </c>
      <c r="J37" s="78" t="s">
        <v>59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2"/>
      <c r="B38" s="2"/>
      <c r="C38" s="2"/>
      <c r="D38" s="2"/>
      <c r="E38" s="2"/>
      <c r="F38" s="2"/>
      <c r="G38" s="64" t="s">
        <v>54</v>
      </c>
      <c r="H38" s="80" t="s">
        <v>60</v>
      </c>
      <c r="I38" s="64">
        <f t="shared" ref="I38" si="13">I36-I37</f>
        <v>85768</v>
      </c>
      <c r="J38" s="79" t="s">
        <v>60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2"/>
      <c r="B39" s="2"/>
      <c r="C39" s="2"/>
      <c r="D39" s="2"/>
      <c r="E39" s="2"/>
      <c r="F39" s="2"/>
      <c r="G39" s="2"/>
      <c r="H39" s="58"/>
      <c r="I39" s="58"/>
      <c r="J39" s="5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"/>
      <c r="B40" s="2"/>
      <c r="C40" s="2"/>
      <c r="D40" s="2"/>
      <c r="E40" s="2"/>
      <c r="F40" s="2"/>
      <c r="G40" s="12" t="s">
        <v>11</v>
      </c>
      <c r="H40" s="65" t="s">
        <v>55</v>
      </c>
      <c r="I40" s="65" t="s">
        <v>56</v>
      </c>
      <c r="J40" s="66" t="s">
        <v>57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>
      <c r="A41" s="2"/>
      <c r="B41" s="2"/>
      <c r="C41" s="2"/>
      <c r="D41" s="2"/>
      <c r="E41" s="2"/>
      <c r="F41" s="2"/>
      <c r="G41" s="62" t="s">
        <v>53</v>
      </c>
      <c r="H41" s="63">
        <f t="shared" ref="H41:I41" si="14">H7</f>
        <v>0</v>
      </c>
      <c r="I41" s="63">
        <f t="shared" si="14"/>
        <v>232768</v>
      </c>
      <c r="J41" s="78" t="s">
        <v>60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>
      <c r="A42" s="2"/>
      <c r="B42" s="2"/>
      <c r="C42" s="2"/>
      <c r="D42" s="2"/>
      <c r="E42" s="2"/>
      <c r="F42" s="2"/>
      <c r="G42" s="62" t="s">
        <v>29</v>
      </c>
      <c r="H42" s="63">
        <f t="shared" ref="H42:I42" si="15">SUMIF($E17:$E31,"학생",H17:H31)</f>
        <v>0</v>
      </c>
      <c r="I42" s="63">
        <f t="shared" si="15"/>
        <v>147000</v>
      </c>
      <c r="J42" s="78" t="s">
        <v>60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64" t="s">
        <v>54</v>
      </c>
      <c r="H43" s="64">
        <f t="shared" ref="H43:I43" si="16">H41-H42</f>
        <v>0</v>
      </c>
      <c r="I43" s="64">
        <f t="shared" si="16"/>
        <v>85768</v>
      </c>
      <c r="J43" s="79" t="s">
        <v>60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2"/>
      <c r="H44" s="58"/>
      <c r="I44" s="58"/>
      <c r="J44" s="5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44" t="s">
        <v>21</v>
      </c>
      <c r="H45" s="65" t="s">
        <v>55</v>
      </c>
      <c r="I45" s="65" t="s">
        <v>56</v>
      </c>
      <c r="J45" s="66" t="s">
        <v>57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C46" s="2"/>
      <c r="D46" s="2"/>
      <c r="E46" s="2"/>
      <c r="F46" s="2"/>
      <c r="G46" s="62" t="s">
        <v>53</v>
      </c>
      <c r="H46" s="63">
        <f t="shared" ref="H46" si="17">H12</f>
        <v>0</v>
      </c>
      <c r="I46" s="63">
        <f>I9</f>
        <v>0</v>
      </c>
      <c r="J46" s="78" t="s">
        <v>59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62" t="s">
        <v>29</v>
      </c>
      <c r="H47" s="63">
        <f t="shared" ref="H47:I47" si="18">SUMIF($E17:$E31,"본회계",H17:H31)</f>
        <v>0</v>
      </c>
      <c r="I47" s="63">
        <f t="shared" si="18"/>
        <v>0</v>
      </c>
      <c r="J47" s="78" t="s">
        <v>60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64" t="s">
        <v>54</v>
      </c>
      <c r="H48" s="64">
        <f t="shared" ref="H48:I48" si="19">H46-H47</f>
        <v>0</v>
      </c>
      <c r="I48" s="64">
        <f t="shared" si="19"/>
        <v>0</v>
      </c>
      <c r="J48" s="81" t="s">
        <v>59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23" t="s">
        <v>24</v>
      </c>
      <c r="H50" s="65" t="s">
        <v>55</v>
      </c>
      <c r="I50" s="65" t="s">
        <v>56</v>
      </c>
      <c r="J50" s="66" t="s">
        <v>57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62" t="s">
        <v>53</v>
      </c>
      <c r="H51" s="63">
        <v>0</v>
      </c>
      <c r="I51" s="63">
        <f>I12</f>
        <v>350047</v>
      </c>
      <c r="J51" s="68" t="s">
        <v>15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62" t="s">
        <v>29</v>
      </c>
      <c r="H52" s="63">
        <v>0</v>
      </c>
      <c r="I52" s="63">
        <f>SUMIF($E17:$E31,G50,I17:I31)</f>
        <v>350047</v>
      </c>
      <c r="J52" s="68" t="s">
        <v>15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64" t="s">
        <v>54</v>
      </c>
      <c r="H53" s="64">
        <v>0</v>
      </c>
      <c r="I53" s="64">
        <v>0</v>
      </c>
      <c r="J53" s="67" t="s">
        <v>15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2"/>
      <c r="H54" s="58"/>
      <c r="I54" s="58"/>
      <c r="J54" s="5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2"/>
      <c r="H55" s="58"/>
      <c r="I55" s="58"/>
      <c r="J55" s="5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G56" s="2"/>
      <c r="H56" s="58"/>
      <c r="I56" s="58"/>
      <c r="J56" s="5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G57" s="2"/>
      <c r="H57" s="58"/>
      <c r="I57" s="58"/>
      <c r="J57" s="5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G58" s="2"/>
      <c r="H58" s="58"/>
      <c r="I58" s="58"/>
      <c r="J58" s="5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G59" s="2"/>
      <c r="H59" s="58"/>
      <c r="I59" s="58"/>
      <c r="J59" s="5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58"/>
      <c r="I60" s="58"/>
      <c r="J60" s="5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58"/>
      <c r="I61" s="58"/>
      <c r="J61" s="5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58"/>
      <c r="I62" s="58"/>
      <c r="J62" s="5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58"/>
      <c r="I63" s="58"/>
      <c r="J63" s="5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58"/>
      <c r="I64" s="58"/>
      <c r="J64" s="5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58"/>
      <c r="I65" s="58"/>
      <c r="J65" s="5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58"/>
      <c r="I66" s="58"/>
      <c r="J66" s="59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58"/>
      <c r="I67" s="58"/>
      <c r="J67" s="59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58"/>
      <c r="I68" s="58"/>
      <c r="J68" s="59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58"/>
      <c r="I69" s="58"/>
      <c r="J69" s="59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58"/>
      <c r="I70" s="58"/>
      <c r="J70" s="59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58"/>
      <c r="I71" s="58"/>
      <c r="J71" s="59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58"/>
      <c r="I72" s="58"/>
      <c r="J72" s="59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58"/>
      <c r="I73" s="58"/>
      <c r="J73" s="59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58"/>
      <c r="I74" s="58"/>
      <c r="J74" s="59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58"/>
      <c r="I75" s="58"/>
      <c r="J75" s="59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58"/>
      <c r="I76" s="58"/>
      <c r="J76" s="59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58"/>
      <c r="I77" s="58"/>
      <c r="J77" s="59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58"/>
      <c r="I78" s="58"/>
      <c r="J78" s="59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58"/>
      <c r="I79" s="58"/>
      <c r="J79" s="59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58"/>
      <c r="I80" s="58"/>
      <c r="J80" s="5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58"/>
      <c r="I81" s="58"/>
      <c r="J81" s="5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58"/>
      <c r="I82" s="58"/>
      <c r="J82" s="5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58"/>
      <c r="I83" s="58"/>
      <c r="J83" s="5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58"/>
      <c r="I84" s="58"/>
      <c r="J84" s="5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58"/>
      <c r="I85" s="58"/>
      <c r="J85" s="5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58"/>
      <c r="I86" s="58"/>
      <c r="J86" s="5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58"/>
      <c r="I87" s="58"/>
      <c r="J87" s="5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58"/>
      <c r="I88" s="58"/>
      <c r="J88" s="59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58"/>
      <c r="I89" s="58"/>
      <c r="J89" s="59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58"/>
      <c r="I90" s="58"/>
      <c r="J90" s="59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58"/>
      <c r="I91" s="58"/>
      <c r="J91" s="5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58"/>
      <c r="I92" s="58"/>
      <c r="J92" s="59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58"/>
      <c r="I93" s="58"/>
      <c r="J93" s="59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58"/>
      <c r="I94" s="58"/>
      <c r="J94" s="59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58"/>
      <c r="I95" s="58"/>
      <c r="J95" s="59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58"/>
      <c r="I96" s="58"/>
      <c r="J96" s="59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58"/>
      <c r="I97" s="58"/>
      <c r="J97" s="59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58"/>
      <c r="I98" s="58"/>
      <c r="J98" s="59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58"/>
      <c r="I99" s="58"/>
      <c r="J99" s="59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58"/>
      <c r="I100" s="58"/>
      <c r="J100" s="59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58"/>
      <c r="I101" s="58"/>
      <c r="J101" s="59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58"/>
      <c r="I102" s="58"/>
      <c r="J102" s="59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58"/>
      <c r="I103" s="58"/>
      <c r="J103" s="59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58"/>
      <c r="I104" s="58"/>
      <c r="J104" s="59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58"/>
      <c r="I105" s="58"/>
      <c r="J105" s="59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58"/>
      <c r="I106" s="58"/>
      <c r="J106" s="59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58"/>
      <c r="I107" s="58"/>
      <c r="J107" s="59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58"/>
      <c r="I108" s="58"/>
      <c r="J108" s="59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58"/>
      <c r="I109" s="58"/>
      <c r="J109" s="59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58"/>
      <c r="I110" s="58"/>
      <c r="J110" s="59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58"/>
      <c r="I111" s="58"/>
      <c r="J111" s="59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58"/>
      <c r="I112" s="58"/>
      <c r="J112" s="5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58"/>
      <c r="I113" s="58"/>
      <c r="J113" s="59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58"/>
      <c r="I114" s="58"/>
      <c r="J114" s="59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58"/>
      <c r="I115" s="58"/>
      <c r="J115" s="59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58"/>
      <c r="I116" s="58"/>
      <c r="J116" s="59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58"/>
      <c r="I117" s="58"/>
      <c r="J117" s="59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58"/>
      <c r="I118" s="58"/>
      <c r="J118" s="59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58"/>
      <c r="I119" s="58"/>
      <c r="J119" s="59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58"/>
      <c r="I120" s="58"/>
      <c r="J120" s="59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58"/>
      <c r="I121" s="58"/>
      <c r="J121" s="59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58"/>
      <c r="I122" s="58"/>
      <c r="J122" s="59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58"/>
      <c r="I123" s="58"/>
      <c r="J123" s="59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58"/>
      <c r="I124" s="58"/>
      <c r="J124" s="59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58"/>
      <c r="I125" s="58"/>
      <c r="J125" s="59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58"/>
      <c r="I126" s="58"/>
      <c r="J126" s="59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58"/>
      <c r="I127" s="58"/>
      <c r="J127" s="59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58"/>
      <c r="I128" s="58"/>
      <c r="J128" s="59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58"/>
      <c r="I129" s="58"/>
      <c r="J129" s="59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58"/>
      <c r="I130" s="58"/>
      <c r="J130" s="59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58"/>
      <c r="I131" s="58"/>
      <c r="J131" s="59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58"/>
      <c r="I132" s="58"/>
      <c r="J132" s="59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58"/>
      <c r="I133" s="58"/>
      <c r="J133" s="59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58"/>
      <c r="I134" s="58"/>
      <c r="J134" s="59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58"/>
      <c r="I135" s="58"/>
      <c r="J135" s="59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58"/>
      <c r="I136" s="58"/>
      <c r="J136" s="59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58"/>
      <c r="I137" s="58"/>
      <c r="J137" s="59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58"/>
      <c r="I138" s="58"/>
      <c r="J138" s="59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58"/>
      <c r="I139" s="58"/>
      <c r="J139" s="59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58"/>
      <c r="I140" s="58"/>
      <c r="J140" s="59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58"/>
      <c r="I141" s="58"/>
      <c r="J141" s="59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58"/>
      <c r="I142" s="58"/>
      <c r="J142" s="59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58"/>
      <c r="I143" s="58"/>
      <c r="J143" s="59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58"/>
      <c r="I144" s="58"/>
      <c r="J144" s="59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58"/>
      <c r="I145" s="58"/>
      <c r="J145" s="59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58"/>
      <c r="I146" s="58"/>
      <c r="J146" s="59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58"/>
      <c r="I147" s="58"/>
      <c r="J147" s="59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58"/>
      <c r="I148" s="58"/>
      <c r="J148" s="59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58"/>
      <c r="I149" s="58"/>
      <c r="J149" s="59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58"/>
      <c r="I150" s="58"/>
      <c r="J150" s="59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58"/>
      <c r="I151" s="58"/>
      <c r="J151" s="59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58"/>
      <c r="I152" s="58"/>
      <c r="J152" s="59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58"/>
      <c r="I153" s="58"/>
      <c r="J153" s="59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58"/>
      <c r="I154" s="58"/>
      <c r="J154" s="59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58"/>
      <c r="I155" s="58"/>
      <c r="J155" s="59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58"/>
      <c r="I156" s="58"/>
      <c r="J156" s="59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58"/>
      <c r="I157" s="58"/>
      <c r="J157" s="59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58"/>
      <c r="I158" s="58"/>
      <c r="J158" s="59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58"/>
      <c r="I159" s="58"/>
      <c r="J159" s="59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58"/>
      <c r="I160" s="58"/>
      <c r="J160" s="59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58"/>
      <c r="I161" s="58"/>
      <c r="J161" s="59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58"/>
      <c r="I162" s="58"/>
      <c r="J162" s="59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58"/>
      <c r="I163" s="58"/>
      <c r="J163" s="59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58"/>
      <c r="I164" s="58"/>
      <c r="J164" s="59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58"/>
      <c r="I165" s="58"/>
      <c r="J165" s="59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58"/>
      <c r="I166" s="58"/>
      <c r="J166" s="59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58"/>
      <c r="I167" s="58"/>
      <c r="J167" s="59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58"/>
      <c r="I168" s="58"/>
      <c r="J168" s="59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58"/>
      <c r="I169" s="58"/>
      <c r="J169" s="59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58"/>
      <c r="I170" s="58"/>
      <c r="J170" s="59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58"/>
      <c r="I171" s="58"/>
      <c r="J171" s="59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58"/>
      <c r="I172" s="58"/>
      <c r="J172" s="59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58"/>
      <c r="I173" s="58"/>
      <c r="J173" s="59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58"/>
      <c r="I174" s="58"/>
      <c r="J174" s="59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58"/>
      <c r="I175" s="58"/>
      <c r="J175" s="59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58"/>
      <c r="I176" s="58"/>
      <c r="J176" s="59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58"/>
      <c r="I177" s="58"/>
      <c r="J177" s="59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58"/>
      <c r="I178" s="58"/>
      <c r="J178" s="59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58"/>
      <c r="I179" s="58"/>
      <c r="J179" s="5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58"/>
      <c r="I180" s="58"/>
      <c r="J180" s="5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58"/>
      <c r="I181" s="58"/>
      <c r="J181" s="5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58"/>
      <c r="I182" s="58"/>
      <c r="J182" s="5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58"/>
      <c r="I183" s="58"/>
      <c r="J183" s="5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58"/>
      <c r="I184" s="58"/>
      <c r="J184" s="5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58"/>
      <c r="I185" s="58"/>
      <c r="J185" s="5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58"/>
      <c r="I186" s="58"/>
      <c r="J186" s="5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58"/>
      <c r="I187" s="58"/>
      <c r="J187" s="59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58"/>
      <c r="I188" s="58"/>
      <c r="J188" s="59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58"/>
      <c r="I189" s="58"/>
      <c r="J189" s="59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58"/>
      <c r="I190" s="58"/>
      <c r="J190" s="59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58"/>
      <c r="I191" s="58"/>
      <c r="J191" s="59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58"/>
      <c r="I192" s="58"/>
      <c r="J192" s="59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58"/>
      <c r="I193" s="58"/>
      <c r="J193" s="59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58"/>
      <c r="I194" s="58"/>
      <c r="J194" s="59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58"/>
      <c r="I195" s="58"/>
      <c r="J195" s="59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58"/>
      <c r="I196" s="58"/>
      <c r="J196" s="59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58"/>
      <c r="I197" s="58"/>
      <c r="J197" s="59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58"/>
      <c r="I198" s="58"/>
      <c r="J198" s="59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58"/>
      <c r="I199" s="58"/>
      <c r="J199" s="59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58"/>
      <c r="I200" s="58"/>
      <c r="J200" s="59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58"/>
      <c r="I201" s="58"/>
      <c r="J201" s="59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58"/>
      <c r="I202" s="58"/>
      <c r="J202" s="59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58"/>
      <c r="I203" s="58"/>
      <c r="J203" s="59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58"/>
      <c r="I204" s="58"/>
      <c r="J204" s="59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58"/>
      <c r="I205" s="58"/>
      <c r="J205" s="59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58"/>
      <c r="I206" s="58"/>
      <c r="J206" s="59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58"/>
      <c r="I207" s="58"/>
      <c r="J207" s="59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58"/>
      <c r="I208" s="58"/>
      <c r="J208" s="59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58"/>
      <c r="I209" s="58"/>
      <c r="J209" s="59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58"/>
      <c r="I210" s="58"/>
      <c r="J210" s="59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58"/>
      <c r="I211" s="58"/>
      <c r="J211" s="59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58"/>
      <c r="I212" s="58"/>
      <c r="J212" s="59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58"/>
      <c r="I213" s="58"/>
      <c r="J213" s="59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58"/>
      <c r="I214" s="58"/>
      <c r="J214" s="59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58"/>
      <c r="I215" s="58"/>
      <c r="J215" s="59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58"/>
      <c r="I216" s="58"/>
      <c r="J216" s="59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58"/>
      <c r="I217" s="58"/>
      <c r="J217" s="59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58"/>
      <c r="I218" s="58"/>
      <c r="J218" s="59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58"/>
      <c r="I219" s="58"/>
      <c r="J219" s="59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58"/>
      <c r="I220" s="58"/>
      <c r="J220" s="5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58"/>
      <c r="I221" s="58"/>
      <c r="J221" s="59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58"/>
      <c r="I222" s="58"/>
      <c r="J222" s="59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58"/>
      <c r="I223" s="58"/>
      <c r="J223" s="59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58"/>
      <c r="I224" s="58"/>
      <c r="J224" s="59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58"/>
      <c r="I225" s="58"/>
      <c r="J225" s="59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58"/>
      <c r="I226" s="58"/>
      <c r="J226" s="59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58"/>
      <c r="I227" s="58"/>
      <c r="J227" s="59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58"/>
      <c r="I228" s="58"/>
      <c r="J228" s="59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58"/>
      <c r="I229" s="58"/>
      <c r="J229" s="59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58"/>
      <c r="I230" s="58"/>
      <c r="J230" s="59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58"/>
      <c r="I231" s="58"/>
      <c r="J231" s="59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58"/>
      <c r="I232" s="58"/>
      <c r="J232" s="59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58"/>
      <c r="I233" s="58"/>
      <c r="J233" s="59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58"/>
      <c r="I234" s="58"/>
      <c r="J234" s="59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58"/>
      <c r="I235" s="58"/>
      <c r="J235" s="59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58"/>
      <c r="I236" s="58"/>
      <c r="J236" s="59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58"/>
      <c r="I237" s="58"/>
      <c r="J237" s="59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58"/>
      <c r="I238" s="58"/>
      <c r="J238" s="59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/>
    <row r="240" spans="1:29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</sheetData>
  <mergeCells count="25">
    <mergeCell ref="D2:K2"/>
    <mergeCell ref="F7:G7"/>
    <mergeCell ref="F12:G12"/>
    <mergeCell ref="D22:D23"/>
    <mergeCell ref="D25:D26"/>
    <mergeCell ref="E13:G13"/>
    <mergeCell ref="B15:K15"/>
    <mergeCell ref="E10:E12"/>
    <mergeCell ref="E4:E7"/>
    <mergeCell ref="E8:E9"/>
    <mergeCell ref="F9:G9"/>
    <mergeCell ref="D28:D30"/>
    <mergeCell ref="D4:D13"/>
    <mergeCell ref="B17:B32"/>
    <mergeCell ref="C17:C31"/>
    <mergeCell ref="D17:D20"/>
    <mergeCell ref="D31:G31"/>
    <mergeCell ref="C32:G32"/>
    <mergeCell ref="E20:G20"/>
    <mergeCell ref="D21:G21"/>
    <mergeCell ref="E23:G23"/>
    <mergeCell ref="D24:G24"/>
    <mergeCell ref="E26:G26"/>
    <mergeCell ref="D27:G27"/>
    <mergeCell ref="E30:G30"/>
  </mergeCells>
  <phoneticPr fontId="13" type="noConversion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예결산안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한정현</dc:creator>
  <cp:lastModifiedBy>한정현</cp:lastModifiedBy>
  <dcterms:created xsi:type="dcterms:W3CDTF">2022-12-22T14:32:05Z</dcterms:created>
  <dcterms:modified xsi:type="dcterms:W3CDTF">2022-12-22T14:32:05Z</dcterms:modified>
</cp:coreProperties>
</file>