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yumin/Desktop/데스크탑 - Yumin's MacBook Pro/KAIST/전산학부/22년도/학생회장단/제2차 전학 예산안 수정/"/>
    </mc:Choice>
  </mc:AlternateContent>
  <xr:revisionPtr revIDLastSave="0" documentId="8_{C856B88A-502D-794A-84EE-C4E78BD6B8FA}" xr6:coauthVersionLast="47" xr6:coauthVersionMax="47" xr10:uidLastSave="{00000000-0000-0000-0000-000000000000}"/>
  <bookViews>
    <workbookView xWindow="0" yWindow="760" windowWidth="30240" windowHeight="17640" xr2:uid="{00000000-000D-0000-FFFF-FFFF00000000}"/>
  </bookViews>
  <sheets>
    <sheet name="전산학부 22년도 상반기 예산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eO9MSXowvTCdksjKk2ku2Ce2WfA=="/>
    </ext>
  </extLst>
</workbook>
</file>

<file path=xl/calcChain.xml><?xml version="1.0" encoding="utf-8"?>
<calcChain xmlns="http://schemas.openxmlformats.org/spreadsheetml/2006/main">
  <c r="J126" i="1" l="1"/>
  <c r="K126" i="1" s="1"/>
  <c r="I126" i="1"/>
  <c r="H126" i="1"/>
  <c r="J121" i="1"/>
  <c r="K121" i="1" s="1"/>
  <c r="I121" i="1"/>
  <c r="H121" i="1"/>
  <c r="J116" i="1"/>
  <c r="K116" i="1" s="1"/>
  <c r="I116" i="1"/>
  <c r="H116" i="1"/>
  <c r="H100" i="1"/>
  <c r="J99" i="1"/>
  <c r="K99" i="1" s="1"/>
  <c r="I99" i="1"/>
  <c r="H99" i="1"/>
  <c r="K98" i="1"/>
  <c r="K97" i="1"/>
  <c r="K96" i="1"/>
  <c r="K95" i="1"/>
  <c r="J95" i="1"/>
  <c r="I95" i="1"/>
  <c r="H95" i="1"/>
  <c r="K94" i="1"/>
  <c r="K93" i="1"/>
  <c r="J92" i="1"/>
  <c r="J100" i="1" s="1"/>
  <c r="K100" i="1" s="1"/>
  <c r="I92" i="1"/>
  <c r="I100" i="1" s="1"/>
  <c r="H92" i="1"/>
  <c r="K91" i="1"/>
  <c r="K90" i="1"/>
  <c r="J89" i="1"/>
  <c r="I89" i="1"/>
  <c r="H89" i="1"/>
  <c r="K89" i="1" s="1"/>
  <c r="K88" i="1"/>
  <c r="K87" i="1"/>
  <c r="K86" i="1"/>
  <c r="H85" i="1"/>
  <c r="J84" i="1"/>
  <c r="K84" i="1" s="1"/>
  <c r="I84" i="1"/>
  <c r="I85" i="1" s="1"/>
  <c r="H84" i="1"/>
  <c r="K83" i="1"/>
  <c r="K82" i="1"/>
  <c r="K81" i="1"/>
  <c r="K80" i="1"/>
  <c r="K79" i="1"/>
  <c r="K78" i="1"/>
  <c r="J76" i="1"/>
  <c r="J77" i="1" s="1"/>
  <c r="I76" i="1"/>
  <c r="I77" i="1" s="1"/>
  <c r="H76" i="1"/>
  <c r="H77" i="1" s="1"/>
  <c r="K75" i="1"/>
  <c r="K74" i="1"/>
  <c r="K73" i="1"/>
  <c r="K72" i="1"/>
  <c r="K71" i="1"/>
  <c r="J70" i="1"/>
  <c r="I70" i="1"/>
  <c r="J69" i="1"/>
  <c r="K69" i="1" s="1"/>
  <c r="I69" i="1"/>
  <c r="H69" i="1"/>
  <c r="H70" i="1" s="1"/>
  <c r="K68" i="1"/>
  <c r="K67" i="1"/>
  <c r="K66" i="1"/>
  <c r="J64" i="1"/>
  <c r="J65" i="1" s="1"/>
  <c r="I64" i="1"/>
  <c r="I65" i="1" s="1"/>
  <c r="H64" i="1"/>
  <c r="H65" i="1" s="1"/>
  <c r="K63" i="1"/>
  <c r="K62" i="1"/>
  <c r="I61" i="1"/>
  <c r="H61" i="1"/>
  <c r="J60" i="1"/>
  <c r="J61" i="1" s="1"/>
  <c r="K61" i="1" s="1"/>
  <c r="I60" i="1"/>
  <c r="H60" i="1"/>
  <c r="K59" i="1"/>
  <c r="J58" i="1"/>
  <c r="I58" i="1"/>
  <c r="H58" i="1"/>
  <c r="K58" i="1" s="1"/>
  <c r="K57" i="1"/>
  <c r="J57" i="1"/>
  <c r="I57" i="1"/>
  <c r="H57" i="1"/>
  <c r="K56" i="1"/>
  <c r="J55" i="1"/>
  <c r="K55" i="1" s="1"/>
  <c r="I55" i="1"/>
  <c r="H55" i="1"/>
  <c r="J54" i="1"/>
  <c r="K54" i="1" s="1"/>
  <c r="I54" i="1"/>
  <c r="H54" i="1"/>
  <c r="K53" i="1"/>
  <c r="J52" i="1"/>
  <c r="K52" i="1" s="1"/>
  <c r="I52" i="1"/>
  <c r="J51" i="1"/>
  <c r="K51" i="1" s="1"/>
  <c r="I51" i="1"/>
  <c r="H51" i="1"/>
  <c r="H52" i="1" s="1"/>
  <c r="K50" i="1"/>
  <c r="K49" i="1"/>
  <c r="K48" i="1"/>
  <c r="K47" i="1"/>
  <c r="H46" i="1"/>
  <c r="J45" i="1"/>
  <c r="J46" i="1" s="1"/>
  <c r="K46" i="1" s="1"/>
  <c r="I45" i="1"/>
  <c r="I46" i="1" s="1"/>
  <c r="H45" i="1"/>
  <c r="K44" i="1"/>
  <c r="K43" i="1"/>
  <c r="J42" i="1"/>
  <c r="I42" i="1"/>
  <c r="H42" i="1"/>
  <c r="K42" i="1" s="1"/>
  <c r="K41" i="1"/>
  <c r="K40" i="1"/>
  <c r="J39" i="1"/>
  <c r="I38" i="1"/>
  <c r="I39" i="1" s="1"/>
  <c r="H38" i="1"/>
  <c r="H39" i="1" s="1"/>
  <c r="K37" i="1"/>
  <c r="H36" i="1"/>
  <c r="J35" i="1"/>
  <c r="J36" i="1" s="1"/>
  <c r="K36" i="1" s="1"/>
  <c r="I35" i="1"/>
  <c r="I36" i="1" s="1"/>
  <c r="H35" i="1"/>
  <c r="K34" i="1"/>
  <c r="K33" i="1"/>
  <c r="J32" i="1"/>
  <c r="I32" i="1"/>
  <c r="H32" i="1"/>
  <c r="K32" i="1" s="1"/>
  <c r="K31" i="1"/>
  <c r="J31" i="1"/>
  <c r="I31" i="1"/>
  <c r="H31" i="1"/>
  <c r="K30" i="1"/>
  <c r="K29" i="1"/>
  <c r="J28" i="1"/>
  <c r="K28" i="1" s="1"/>
  <c r="I28" i="1"/>
  <c r="J27" i="1"/>
  <c r="K27" i="1" s="1"/>
  <c r="I27" i="1"/>
  <c r="H27" i="1"/>
  <c r="H28" i="1" s="1"/>
  <c r="K26" i="1"/>
  <c r="J25" i="1"/>
  <c r="J24" i="1"/>
  <c r="K24" i="1" s="1"/>
  <c r="I24" i="1"/>
  <c r="I25" i="1" s="1"/>
  <c r="I101" i="1" s="1"/>
  <c r="I108" i="1" s="1"/>
  <c r="H24" i="1"/>
  <c r="H25" i="1" s="1"/>
  <c r="H101" i="1" s="1"/>
  <c r="H108" i="1" s="1"/>
  <c r="K23" i="1"/>
  <c r="J17" i="1"/>
  <c r="J125" i="1" s="1"/>
  <c r="I17" i="1"/>
  <c r="I125" i="1" s="1"/>
  <c r="I127" i="1" s="1"/>
  <c r="H17" i="1"/>
  <c r="K17" i="1" s="1"/>
  <c r="K16" i="1"/>
  <c r="J15" i="1"/>
  <c r="K15" i="1" s="1"/>
  <c r="H15" i="1"/>
  <c r="H120" i="1" s="1"/>
  <c r="H122" i="1" s="1"/>
  <c r="K14" i="1"/>
  <c r="K13" i="1"/>
  <c r="K12" i="1"/>
  <c r="I12" i="1"/>
  <c r="I15" i="1" s="1"/>
  <c r="I120" i="1" s="1"/>
  <c r="I122" i="1" s="1"/>
  <c r="J11" i="1"/>
  <c r="J18" i="1" s="1"/>
  <c r="I11" i="1"/>
  <c r="I18" i="1" s="1"/>
  <c r="I107" i="1" s="1"/>
  <c r="H11" i="1"/>
  <c r="H18" i="1" s="1"/>
  <c r="H107" i="1" s="1"/>
  <c r="K10" i="1"/>
  <c r="K9" i="1"/>
  <c r="K8" i="1"/>
  <c r="K7" i="1"/>
  <c r="K6" i="1"/>
  <c r="K5" i="1"/>
  <c r="J127" i="1" l="1"/>
  <c r="J101" i="1"/>
  <c r="J107" i="1"/>
  <c r="K18" i="1"/>
  <c r="K39" i="1"/>
  <c r="H109" i="1"/>
  <c r="K65" i="1"/>
  <c r="K70" i="1"/>
  <c r="K77" i="1"/>
  <c r="I109" i="1"/>
  <c r="K35" i="1"/>
  <c r="K38" i="1"/>
  <c r="K45" i="1"/>
  <c r="J120" i="1"/>
  <c r="K92" i="1"/>
  <c r="K64" i="1"/>
  <c r="K76" i="1"/>
  <c r="K60" i="1"/>
  <c r="J85" i="1"/>
  <c r="K85" i="1" s="1"/>
  <c r="H115" i="1"/>
  <c r="H117" i="1" s="1"/>
  <c r="H125" i="1"/>
  <c r="H127" i="1" s="1"/>
  <c r="K25" i="1"/>
  <c r="I115" i="1"/>
  <c r="I117" i="1" s="1"/>
  <c r="J115" i="1"/>
  <c r="K11" i="1"/>
  <c r="K101" i="1" l="1"/>
  <c r="J108" i="1"/>
  <c r="K108" i="1" s="1"/>
  <c r="K127" i="1"/>
  <c r="K120" i="1"/>
  <c r="J122" i="1"/>
  <c r="K122" i="1" s="1"/>
  <c r="K107" i="1"/>
  <c r="J109" i="1"/>
  <c r="K109" i="1" s="1"/>
  <c r="K115" i="1"/>
  <c r="J117" i="1"/>
  <c r="K117" i="1" s="1"/>
  <c r="K125" i="1"/>
</calcChain>
</file>

<file path=xl/sharedStrings.xml><?xml version="1.0" encoding="utf-8"?>
<sst xmlns="http://schemas.openxmlformats.org/spreadsheetml/2006/main" count="390" uniqueCount="179">
  <si>
    <t>수입</t>
  </si>
  <si>
    <t>기구명</t>
  </si>
  <si>
    <t>출처</t>
  </si>
  <si>
    <t>항목</t>
  </si>
  <si>
    <t>코드</t>
  </si>
  <si>
    <t>전년도 동분기 결산</t>
  </si>
  <si>
    <t>직전분기 결산 금액</t>
  </si>
  <si>
    <t>당해년도 예산</t>
  </si>
  <si>
    <t>비율</t>
  </si>
  <si>
    <t>비고</t>
  </si>
  <si>
    <t>전산학부 학부 학생회 집행위원회</t>
  </si>
  <si>
    <t>학생</t>
  </si>
  <si>
    <t>기층 예산</t>
  </si>
  <si>
    <t>AA</t>
  </si>
  <si>
    <t>기층 예산 이월금</t>
  </si>
  <si>
    <t>AB</t>
  </si>
  <si>
    <t>-</t>
  </si>
  <si>
    <t>과비</t>
  </si>
  <si>
    <t>AC</t>
  </si>
  <si>
    <t>대면 학기 진행으로 과학생회비 납부의 증가 예상</t>
  </si>
  <si>
    <t>과비 이월금</t>
  </si>
  <si>
    <t>AD</t>
  </si>
  <si>
    <t>격려금</t>
  </si>
  <si>
    <t>AE</t>
  </si>
  <si>
    <t>예금결산이자</t>
  </si>
  <si>
    <t>AF</t>
  </si>
  <si>
    <t>계</t>
  </si>
  <si>
    <t>본회계</t>
  </si>
  <si>
    <t>학과 지원금</t>
  </si>
  <si>
    <t>BA</t>
  </si>
  <si>
    <t>당해 상반기의 경우 대면 학기 진행을 기반한 행사 준비로 학과 지원 규모 확대 예상</t>
  </si>
  <si>
    <t>SW 중심대학 지원금</t>
  </si>
  <si>
    <t>BB</t>
  </si>
  <si>
    <t>기업체 후원금</t>
  </si>
  <si>
    <t>BC</t>
  </si>
  <si>
    <t>자치</t>
  </si>
  <si>
    <t>전반기 이월금</t>
  </si>
  <si>
    <t>CA</t>
  </si>
  <si>
    <t>총계</t>
  </si>
  <si>
    <t>지출</t>
  </si>
  <si>
    <t>담당</t>
  </si>
  <si>
    <t>소 항목</t>
  </si>
  <si>
    <t>세부 항목</t>
  </si>
  <si>
    <t>당해 연도 예산안</t>
  </si>
  <si>
    <t>사업 수혜자</t>
  </si>
  <si>
    <t>KAIST 전산학부 학부 집행위원회</t>
  </si>
  <si>
    <t>회장단</t>
  </si>
  <si>
    <t>A1</t>
  </si>
  <si>
    <t>합계</t>
  </si>
  <si>
    <t>개강 총회 TF</t>
  </si>
  <si>
    <t>개강 총회</t>
  </si>
  <si>
    <t>참여 인증 이벤트 경품</t>
  </si>
  <si>
    <t>B1</t>
  </si>
  <si>
    <t>개강총회 참여율을 높이기 위해 이벤트 경품 항목을 추가함</t>
  </si>
  <si>
    <t>모든 전산학부 학부생</t>
  </si>
  <si>
    <t>시험기간 간식 이벤트 TF</t>
  </si>
  <si>
    <t>시험기간 간식 이벤트</t>
  </si>
  <si>
    <t>중간고사 간식비</t>
  </si>
  <si>
    <t>C1</t>
  </si>
  <si>
    <t>과비 납부자</t>
  </si>
  <si>
    <t>기말고사 간식비</t>
  </si>
  <si>
    <t>C2</t>
  </si>
  <si>
    <t>소통부</t>
  </si>
  <si>
    <t>소통채널 관리
((구) 전산학부 소통채널)</t>
  </si>
  <si>
    <t>소통 채널 홍보 상품</t>
  </si>
  <si>
    <t>D1</t>
  </si>
  <si>
    <t>소통부 산하 사업이었던 Humans of CS를 개별 TF로 분리한 후, 소통채널 관리를 소통부 업무로 새로이 편성함.</t>
  </si>
  <si>
    <t>인스타그램 공유 이벤트 상품</t>
  </si>
  <si>
    <t>D2</t>
  </si>
  <si>
    <t>친목의 학생회 TF</t>
  </si>
  <si>
    <t>친목의 학생회</t>
  </si>
  <si>
    <t>예비비</t>
  </si>
  <si>
    <t>E1</t>
  </si>
  <si>
    <t>기획부</t>
  </si>
  <si>
    <t>활동비</t>
  </si>
  <si>
    <t>F1</t>
  </si>
  <si>
    <t>친목의 학생회 TF를 기획부 산하 TF로 새로이 편성함.</t>
  </si>
  <si>
    <t>전산학부 집행위원회</t>
  </si>
  <si>
    <t>F2</t>
  </si>
  <si>
    <t>과방 오픈 행사</t>
  </si>
  <si>
    <t>과방 오픈 행사용 물품 구매비</t>
  </si>
  <si>
    <t>G1</t>
  </si>
  <si>
    <t>보드마카, 빔프로젝터, 가구 등 구매 예정</t>
  </si>
  <si>
    <t>전산학부 주전공생</t>
  </si>
  <si>
    <t>공유이벤트</t>
  </si>
  <si>
    <t>G2</t>
  </si>
  <si>
    <t>단체복 굿즈 제작 TF</t>
  </si>
  <si>
    <t>단체복 굿즈 제작</t>
  </si>
  <si>
    <t>굿즈 배포</t>
  </si>
  <si>
    <t>H1</t>
  </si>
  <si>
    <t>21년도 사업 진행 중 누락된 주문 비용 처리로 환급비 사용</t>
  </si>
  <si>
    <t>배포 실무자(상주자) 식비</t>
  </si>
  <si>
    <t>H2</t>
  </si>
  <si>
    <t>후기 이벤트</t>
  </si>
  <si>
    <t>H3</t>
  </si>
  <si>
    <t>환급비</t>
  </si>
  <si>
    <t>H4</t>
  </si>
  <si>
    <t>인스타그램 TF</t>
  </si>
  <si>
    <t>인스타그램</t>
  </si>
  <si>
    <t>계정홍보 이벤트</t>
  </si>
  <si>
    <t>I1</t>
  </si>
  <si>
    <t>전산학부 소통채널(인스타그램 계정) 관리를 소통부 산하 업무로 새로이 편성</t>
  </si>
  <si>
    <t>GIT 세미나 TF</t>
  </si>
  <si>
    <t>GIT 세미나</t>
  </si>
  <si>
    <t>상품비</t>
  </si>
  <si>
    <t>J1</t>
  </si>
  <si>
    <t>상반기에 해당 행사를 진행하지 않음</t>
  </si>
  <si>
    <t>기업체 탐방 TF</t>
  </si>
  <si>
    <t>기업체 탐방</t>
  </si>
  <si>
    <t>수요 조사 이벤트 경품</t>
  </si>
  <si>
    <t>K1</t>
  </si>
  <si>
    <t>상반기 중으로 기업체 수요 조사 일정을 앞당김</t>
  </si>
  <si>
    <t>학생회비 납부자</t>
  </si>
  <si>
    <t>문화 행사 TF</t>
  </si>
  <si>
    <t>문화 행사</t>
  </si>
  <si>
    <t>게임 준비비</t>
  </si>
  <si>
    <t>L1</t>
  </si>
  <si>
    <t>상반기 중으로 하반기 대면 행사 대비 예정</t>
  </si>
  <si>
    <t>L2</t>
  </si>
  <si>
    <t>Humans of CS TF</t>
  </si>
  <si>
    <t>Humans of CS</t>
  </si>
  <si>
    <t>인터뷰이 답례</t>
  </si>
  <si>
    <t>M1</t>
  </si>
  <si>
    <t>전년도 소통부 산하로 진행했던 사업을 개별 TF로 분리</t>
  </si>
  <si>
    <t>공유 이벤트 경품</t>
  </si>
  <si>
    <t>M2</t>
  </si>
  <si>
    <t>영상 편집 근로</t>
  </si>
  <si>
    <t>M3</t>
  </si>
  <si>
    <t>분반사업 TF</t>
  </si>
  <si>
    <t>분반사업</t>
  </si>
  <si>
    <t>분반명 공모전 상품</t>
  </si>
  <si>
    <t>N1</t>
  </si>
  <si>
    <t>전년도 하반기 사업을 확장하여 상반기에도 진행하는 상시 사업으로 변경</t>
  </si>
  <si>
    <t>분반별 친목 활동 상품((구) 학생 상품)</t>
  </si>
  <si>
    <t>N2</t>
  </si>
  <si>
    <t>딸기파티용 딸기 구매비</t>
  </si>
  <si>
    <t>N3</t>
  </si>
  <si>
    <t>딸기파티 인증 이벤트 상품</t>
  </si>
  <si>
    <t>N4</t>
  </si>
  <si>
    <t>N5</t>
  </si>
  <si>
    <t>딸기 물가 변동 고려</t>
  </si>
  <si>
    <t>비교과 스터디 TF</t>
  </si>
  <si>
    <t>비교과 스터디</t>
  </si>
  <si>
    <t>스터디 활동 참여 독려금</t>
  </si>
  <si>
    <t>스터디 활동 우수참여팀 및 후기 상금</t>
  </si>
  <si>
    <t>독려 상품</t>
  </si>
  <si>
    <t>우수자 상품</t>
  </si>
  <si>
    <t>스터디 참여 지원 상품</t>
  </si>
  <si>
    <t>O1</t>
  </si>
  <si>
    <t>우수 참여팀 상품</t>
  </si>
  <si>
    <t>O2</t>
  </si>
  <si>
    <t>비서실</t>
  </si>
  <si>
    <t>집행위원회 계정 관리</t>
  </si>
  <si>
    <t>Zoom 유료 계정</t>
  </si>
  <si>
    <t>P1</t>
  </si>
  <si>
    <t>Google 드라이브 용량 업그레이드(100GB)</t>
  </si>
  <si>
    <t>P2</t>
  </si>
  <si>
    <t>Notion 프로 계정</t>
  </si>
  <si>
    <t>P3</t>
  </si>
  <si>
    <t>환급</t>
  </si>
  <si>
    <t>과비환급금</t>
  </si>
  <si>
    <t>Q1</t>
  </si>
  <si>
    <t>계좌 혼동으로 인한 입금에 대한 환급</t>
  </si>
  <si>
    <t>Q2</t>
  </si>
  <si>
    <t>집행위원회 활동</t>
  </si>
  <si>
    <t>사무비품</t>
  </si>
  <si>
    <t>R1</t>
  </si>
  <si>
    <t>회의비</t>
  </si>
  <si>
    <t>R2</t>
  </si>
  <si>
    <t>R3</t>
  </si>
  <si>
    <t>학생 회비 인계</t>
  </si>
  <si>
    <t>R4</t>
  </si>
  <si>
    <t>회계 실수(오류)</t>
  </si>
  <si>
    <t>R5</t>
  </si>
  <si>
    <t>전체 대항목 총계</t>
  </si>
  <si>
    <t>전년도 동분기 결산 금액</t>
  </si>
  <si>
    <t>당해 연도 예산 금액</t>
  </si>
  <si>
    <t>전년 대비 증감률</t>
  </si>
  <si>
    <t>잔액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</si>
</sst>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₩-412]#,##0"/>
    <numFmt numFmtId="177" formatCode="0.0%"/>
  </numFmts>
  <fonts count="18">
    <font>
      <sz val="10"/>
      <color rgb="FF000000"/>
      <name val="Arial"/>
      <scheme val="minor"/>
    </font>
    <font>
      <sz val="10"/>
      <color theme="1"/>
      <name val="Arial"/>
    </font>
    <font>
      <b/>
      <sz val="11"/>
      <color theme="1"/>
      <name val="&quot;맑은 고딕&quot;"/>
      <family val="3"/>
      <charset val="129"/>
    </font>
    <font>
      <sz val="11"/>
      <color theme="1"/>
      <name val="&quot;맑은 고딕&quot;"/>
      <charset val="129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&quot;맑은 고딕&quot;"/>
      <charset val="129"/>
    </font>
    <font>
      <b/>
      <sz val="10"/>
      <color theme="1"/>
      <name val="Arial"/>
      <family val="2"/>
    </font>
    <font>
      <b/>
      <sz val="10"/>
      <color theme="1"/>
      <name val="&quot;맑은 고딕&quot;"/>
      <charset val="129"/>
    </font>
    <font>
      <sz val="10"/>
      <color rgb="FF000000"/>
      <name val="&quot;맑은 고딕&quot;"/>
      <charset val="129"/>
    </font>
    <font>
      <sz val="10"/>
      <color rgb="FF000000"/>
      <name val="Arial"/>
      <family val="2"/>
    </font>
    <font>
      <sz val="10"/>
      <color theme="1"/>
      <name val="&quot;맑은 고딕&quot;"/>
      <charset val="129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  <scheme val="minor"/>
    </font>
    <font>
      <sz val="8"/>
      <name val="Arial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3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76" fontId="6" fillId="0" borderId="4" xfId="0" applyNumberFormat="1" applyFont="1" applyBorder="1" applyAlignment="1">
      <alignment horizontal="center"/>
    </xf>
    <xf numFmtId="176" fontId="1" fillId="0" borderId="4" xfId="0" applyNumberFormat="1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4" borderId="4" xfId="0" applyNumberFormat="1" applyFont="1" applyFill="1" applyBorder="1" applyAlignment="1">
      <alignment horizontal="center" vertical="center"/>
    </xf>
    <xf numFmtId="9" fontId="7" fillId="4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9" fontId="7" fillId="6" borderId="4" xfId="0" applyNumberFormat="1" applyFont="1" applyFill="1" applyBorder="1" applyAlignment="1">
      <alignment horizontal="center" vertical="center" wrapText="1"/>
    </xf>
    <xf numFmtId="176" fontId="1" fillId="7" borderId="4" xfId="0" applyNumberFormat="1" applyFont="1" applyFill="1" applyBorder="1" applyAlignment="1">
      <alignment horizontal="center" vertical="center"/>
    </xf>
    <xf numFmtId="9" fontId="7" fillId="7" borderId="4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176" fontId="9" fillId="6" borderId="4" xfId="0" applyNumberFormat="1" applyFont="1" applyFill="1" applyBorder="1" applyAlignment="1">
      <alignment horizontal="center" vertical="center" wrapText="1"/>
    </xf>
    <xf numFmtId="176" fontId="7" fillId="6" borderId="4" xfId="0" applyNumberFormat="1" applyFont="1" applyFill="1" applyBorder="1" applyAlignment="1">
      <alignment horizontal="center" vertical="center" wrapText="1"/>
    </xf>
    <xf numFmtId="176" fontId="7" fillId="6" borderId="4" xfId="0" applyNumberFormat="1" applyFont="1" applyFill="1" applyBorder="1" applyAlignment="1">
      <alignment horizontal="center" vertical="center" wrapText="1"/>
    </xf>
    <xf numFmtId="177" fontId="9" fillId="6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176" fontId="7" fillId="4" borderId="4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176" fontId="9" fillId="7" borderId="4" xfId="0" applyNumberFormat="1" applyFont="1" applyFill="1" applyBorder="1" applyAlignment="1">
      <alignment horizontal="center" vertical="center" wrapText="1"/>
    </xf>
    <xf numFmtId="9" fontId="9" fillId="7" borderId="4" xfId="0" applyNumberFormat="1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6" fontId="7" fillId="4" borderId="4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176" fontId="12" fillId="0" borderId="4" xfId="0" applyNumberFormat="1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/>
    </xf>
    <xf numFmtId="176" fontId="7" fillId="9" borderId="4" xfId="0" applyNumberFormat="1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176" fontId="7" fillId="5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9" fontId="9" fillId="2" borderId="4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177" fontId="1" fillId="4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77" fontId="1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77" fontId="1" fillId="7" borderId="4" xfId="0" applyNumberFormat="1" applyFont="1" applyFill="1" applyBorder="1" applyAlignment="1">
      <alignment horizontal="center" vertical="center"/>
    </xf>
    <xf numFmtId="176" fontId="9" fillId="3" borderId="4" xfId="0" applyNumberFormat="1" applyFont="1" applyFill="1" applyBorder="1" applyAlignment="1">
      <alignment horizontal="center" vertical="center" wrapText="1"/>
    </xf>
    <xf numFmtId="9" fontId="9" fillId="3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5" fillId="10" borderId="4" xfId="0" applyNumberFormat="1" applyFont="1" applyFill="1" applyBorder="1" applyAlignment="1">
      <alignment horizontal="center" vertical="center" wrapText="1"/>
    </xf>
    <xf numFmtId="176" fontId="5" fillId="10" borderId="4" xfId="0" applyNumberFormat="1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center" vertical="center"/>
    </xf>
    <xf numFmtId="176" fontId="5" fillId="6" borderId="4" xfId="0" applyNumberFormat="1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/>
    </xf>
    <xf numFmtId="176" fontId="5" fillId="8" borderId="4" xfId="0" applyNumberFormat="1" applyFont="1" applyFill="1" applyBorder="1" applyAlignment="1">
      <alignment horizontal="center" vertical="center" wrapText="1"/>
    </xf>
    <xf numFmtId="9" fontId="2" fillId="8" borderId="4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8" fillId="7" borderId="10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9" fillId="3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9" xfId="0" applyFont="1" applyBorder="1"/>
    <xf numFmtId="0" fontId="9" fillId="4" borderId="1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8" xfId="0" applyFont="1" applyBorder="1"/>
    <xf numFmtId="0" fontId="1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177" fontId="1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176" fontId="8" fillId="4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996"/>
  <sheetViews>
    <sheetView tabSelected="1" workbookViewId="0"/>
  </sheetViews>
  <sheetFormatPr baseColWidth="10" defaultColWidth="12.6640625" defaultRowHeight="15" customHeight="1"/>
  <cols>
    <col min="2" max="2" width="14" customWidth="1"/>
    <col min="3" max="3" width="19.1640625" customWidth="1"/>
    <col min="4" max="4" width="19" customWidth="1"/>
    <col min="5" max="5" width="11.6640625" customWidth="1"/>
    <col min="6" max="6" width="33.1640625" customWidth="1"/>
    <col min="7" max="7" width="10.6640625" customWidth="1"/>
    <col min="8" max="8" width="15.1640625" customWidth="1"/>
    <col min="9" max="9" width="16.6640625" customWidth="1"/>
    <col min="10" max="10" width="16.33203125" customWidth="1"/>
    <col min="11" max="11" width="15.1640625" customWidth="1"/>
    <col min="12" max="12" width="60.83203125" customWidth="1"/>
    <col min="13" max="13" width="19.6640625" customWidth="1"/>
  </cols>
  <sheetData>
    <row r="1" spans="1:23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.7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  <c r="P2" s="1"/>
      <c r="Q2" s="1"/>
      <c r="R2" s="1"/>
      <c r="S2" s="1"/>
      <c r="T2" s="1"/>
      <c r="U2" s="1"/>
      <c r="V2" s="1"/>
      <c r="W2" s="1"/>
    </row>
    <row r="3" spans="1:23" ht="15.75" customHeight="1">
      <c r="A3" s="1"/>
      <c r="B3" s="1"/>
      <c r="C3" s="4"/>
      <c r="D3" s="125" t="s">
        <v>0</v>
      </c>
      <c r="E3" s="112"/>
      <c r="F3" s="112"/>
      <c r="G3" s="112"/>
      <c r="H3" s="112"/>
      <c r="I3" s="112"/>
      <c r="J3" s="112"/>
      <c r="K3" s="112"/>
      <c r="L3" s="110"/>
      <c r="M3" s="1"/>
      <c r="N3" s="3"/>
      <c r="O3" s="1"/>
      <c r="P3" s="1"/>
      <c r="Q3" s="1"/>
      <c r="R3" s="1"/>
      <c r="S3" s="1"/>
      <c r="T3" s="1"/>
      <c r="U3" s="1"/>
      <c r="V3" s="1"/>
      <c r="W3" s="1"/>
    </row>
    <row r="4" spans="1:23" ht="15.75" customHeight="1">
      <c r="A4" s="1"/>
      <c r="B4" s="1"/>
      <c r="C4" s="4"/>
      <c r="D4" s="5" t="s">
        <v>1</v>
      </c>
      <c r="E4" s="6" t="s">
        <v>2</v>
      </c>
      <c r="F4" s="6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8" t="s">
        <v>8</v>
      </c>
      <c r="L4" s="6" t="s">
        <v>9</v>
      </c>
      <c r="M4" s="1"/>
      <c r="N4" s="3"/>
      <c r="O4" s="1"/>
      <c r="P4" s="1"/>
      <c r="Q4" s="1"/>
      <c r="R4" s="1"/>
      <c r="S4" s="1"/>
      <c r="T4" s="1"/>
      <c r="U4" s="1"/>
      <c r="V4" s="1"/>
      <c r="W4" s="1"/>
    </row>
    <row r="5" spans="1:23" ht="15.75" customHeight="1">
      <c r="A5" s="1"/>
      <c r="B5" s="1"/>
      <c r="C5" s="4"/>
      <c r="D5" s="126" t="s">
        <v>10</v>
      </c>
      <c r="E5" s="129" t="s">
        <v>11</v>
      </c>
      <c r="F5" s="9" t="s">
        <v>12</v>
      </c>
      <c r="G5" s="10" t="s">
        <v>13</v>
      </c>
      <c r="H5" s="11">
        <v>1215000</v>
      </c>
      <c r="I5" s="7">
        <v>1185000</v>
      </c>
      <c r="J5" s="7">
        <v>1500000</v>
      </c>
      <c r="K5" s="12">
        <f t="shared" ref="K5:K18" si="0">IFERROR(J5/H5,"-%")</f>
        <v>1.2345679012345678</v>
      </c>
      <c r="L5" s="13"/>
      <c r="M5" s="1"/>
      <c r="N5" s="3"/>
      <c r="O5" s="1"/>
      <c r="P5" s="1"/>
      <c r="Q5" s="1"/>
      <c r="R5" s="1"/>
      <c r="S5" s="1"/>
      <c r="T5" s="1"/>
      <c r="U5" s="1"/>
      <c r="V5" s="1"/>
      <c r="W5" s="1"/>
    </row>
    <row r="6" spans="1:23" ht="15.75" customHeight="1">
      <c r="A6" s="1"/>
      <c r="B6" s="1"/>
      <c r="C6" s="4"/>
      <c r="D6" s="127"/>
      <c r="E6" s="117"/>
      <c r="F6" s="14" t="s">
        <v>14</v>
      </c>
      <c r="G6" s="10" t="s">
        <v>15</v>
      </c>
      <c r="H6" s="7" t="s">
        <v>16</v>
      </c>
      <c r="I6" s="7" t="s">
        <v>16</v>
      </c>
      <c r="J6" s="7">
        <v>0</v>
      </c>
      <c r="K6" s="12" t="str">
        <f t="shared" si="0"/>
        <v>-%</v>
      </c>
      <c r="L6" s="13"/>
      <c r="M6" s="1"/>
      <c r="N6" s="3"/>
      <c r="O6" s="1"/>
      <c r="P6" s="1"/>
      <c r="Q6" s="1"/>
      <c r="R6" s="1"/>
      <c r="S6" s="1"/>
      <c r="T6" s="1"/>
      <c r="U6" s="1"/>
      <c r="V6" s="1"/>
      <c r="W6" s="1"/>
    </row>
    <row r="7" spans="1:23" ht="15.75" customHeight="1">
      <c r="A7" s="1"/>
      <c r="B7" s="1"/>
      <c r="C7" s="4"/>
      <c r="D7" s="127"/>
      <c r="E7" s="117"/>
      <c r="F7" s="14" t="s">
        <v>17</v>
      </c>
      <c r="G7" s="10" t="s">
        <v>18</v>
      </c>
      <c r="H7" s="11">
        <v>1460000</v>
      </c>
      <c r="I7" s="7">
        <v>180000</v>
      </c>
      <c r="J7" s="7">
        <v>2000000</v>
      </c>
      <c r="K7" s="12">
        <f t="shared" si="0"/>
        <v>1.3698630136986301</v>
      </c>
      <c r="L7" s="15" t="s">
        <v>19</v>
      </c>
      <c r="M7" s="1"/>
      <c r="N7" s="3"/>
      <c r="O7" s="1"/>
      <c r="P7" s="1"/>
      <c r="Q7" s="1"/>
      <c r="R7" s="1"/>
      <c r="S7" s="1"/>
      <c r="T7" s="1"/>
      <c r="U7" s="1"/>
      <c r="V7" s="1"/>
      <c r="W7" s="1"/>
    </row>
    <row r="8" spans="1:23" ht="15.75" customHeight="1">
      <c r="A8" s="1"/>
      <c r="B8" s="1"/>
      <c r="C8" s="4"/>
      <c r="D8" s="127"/>
      <c r="E8" s="117"/>
      <c r="F8" s="14" t="s">
        <v>20</v>
      </c>
      <c r="G8" s="10" t="s">
        <v>21</v>
      </c>
      <c r="H8" s="7" t="s">
        <v>16</v>
      </c>
      <c r="I8" s="7" t="s">
        <v>16</v>
      </c>
      <c r="J8" s="7">
        <v>0</v>
      </c>
      <c r="K8" s="12" t="str">
        <f t="shared" si="0"/>
        <v>-%</v>
      </c>
      <c r="L8" s="13"/>
      <c r="M8" s="1"/>
      <c r="N8" s="3"/>
      <c r="O8" s="1"/>
      <c r="P8" s="1"/>
      <c r="Q8" s="1"/>
      <c r="R8" s="1"/>
      <c r="S8" s="1"/>
      <c r="T8" s="1"/>
      <c r="U8" s="1"/>
      <c r="V8" s="1"/>
      <c r="W8" s="1"/>
    </row>
    <row r="9" spans="1:23" ht="15.75" customHeight="1">
      <c r="A9" s="1"/>
      <c r="B9" s="1"/>
      <c r="C9" s="4"/>
      <c r="D9" s="127"/>
      <c r="E9" s="117"/>
      <c r="F9" s="14" t="s">
        <v>22</v>
      </c>
      <c r="G9" s="10" t="s">
        <v>23</v>
      </c>
      <c r="H9" s="7" t="s">
        <v>16</v>
      </c>
      <c r="I9" s="16">
        <v>230768</v>
      </c>
      <c r="J9" s="16">
        <v>230768</v>
      </c>
      <c r="K9" s="12" t="str">
        <f t="shared" si="0"/>
        <v>-%</v>
      </c>
      <c r="L9" s="13"/>
      <c r="M9" s="1"/>
      <c r="N9" s="3"/>
      <c r="O9" s="1"/>
      <c r="P9" s="1"/>
      <c r="Q9" s="1"/>
      <c r="R9" s="1"/>
      <c r="S9" s="1"/>
      <c r="T9" s="1"/>
      <c r="U9" s="1"/>
      <c r="V9" s="1"/>
      <c r="W9" s="1"/>
    </row>
    <row r="10" spans="1:23" ht="15.75" customHeight="1">
      <c r="A10" s="1"/>
      <c r="B10" s="1"/>
      <c r="C10" s="4"/>
      <c r="D10" s="127"/>
      <c r="E10" s="117"/>
      <c r="F10" s="14" t="s">
        <v>24</v>
      </c>
      <c r="G10" s="10" t="s">
        <v>25</v>
      </c>
      <c r="H10" s="11">
        <v>2378</v>
      </c>
      <c r="I10" s="7">
        <v>2332</v>
      </c>
      <c r="J10" s="7">
        <v>0</v>
      </c>
      <c r="K10" s="12">
        <f t="shared" si="0"/>
        <v>0</v>
      </c>
      <c r="L10" s="13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</row>
    <row r="11" spans="1:23" ht="15.75" customHeight="1">
      <c r="A11" s="1"/>
      <c r="B11" s="1"/>
      <c r="C11" s="4"/>
      <c r="D11" s="127"/>
      <c r="E11" s="118"/>
      <c r="F11" s="109" t="s">
        <v>26</v>
      </c>
      <c r="G11" s="110"/>
      <c r="H11" s="17">
        <f t="shared" ref="H11:J11" si="1">SUM(H5:H10)</f>
        <v>2677378</v>
      </c>
      <c r="I11" s="17">
        <f t="shared" si="1"/>
        <v>1598100</v>
      </c>
      <c r="J11" s="17">
        <f t="shared" si="1"/>
        <v>3730768</v>
      </c>
      <c r="K11" s="18">
        <f t="shared" si="0"/>
        <v>1.3934408962798679</v>
      </c>
      <c r="L11" s="19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</row>
    <row r="12" spans="1:23" ht="15.75" customHeight="1">
      <c r="A12" s="1"/>
      <c r="B12" s="1"/>
      <c r="C12" s="4"/>
      <c r="D12" s="127"/>
      <c r="E12" s="129" t="s">
        <v>27</v>
      </c>
      <c r="F12" s="13" t="s">
        <v>28</v>
      </c>
      <c r="G12" s="7" t="s">
        <v>29</v>
      </c>
      <c r="H12" s="11">
        <v>171460</v>
      </c>
      <c r="I12" s="20">
        <f>5622580+35080</f>
        <v>5657660</v>
      </c>
      <c r="J12" s="21">
        <v>5060000</v>
      </c>
      <c r="K12" s="12">
        <f t="shared" si="0"/>
        <v>29.511256269683891</v>
      </c>
      <c r="L12" s="22" t="s">
        <v>30</v>
      </c>
      <c r="M12" s="1"/>
      <c r="N12" s="3"/>
      <c r="O12" s="1"/>
      <c r="P12" s="1"/>
      <c r="Q12" s="1"/>
      <c r="R12" s="1"/>
      <c r="S12" s="1"/>
      <c r="T12" s="1"/>
      <c r="U12" s="1"/>
      <c r="V12" s="1"/>
      <c r="W12" s="1"/>
    </row>
    <row r="13" spans="1:23" ht="15.75" customHeight="1">
      <c r="A13" s="1"/>
      <c r="B13" s="1"/>
      <c r="C13" s="4"/>
      <c r="D13" s="127"/>
      <c r="E13" s="117"/>
      <c r="F13" s="13" t="s">
        <v>31</v>
      </c>
      <c r="G13" s="7" t="s">
        <v>32</v>
      </c>
      <c r="H13" s="11">
        <v>0</v>
      </c>
      <c r="I13" s="7" t="s">
        <v>16</v>
      </c>
      <c r="J13" s="11">
        <v>0</v>
      </c>
      <c r="K13" s="12" t="str">
        <f t="shared" si="0"/>
        <v>-%</v>
      </c>
      <c r="L13" s="23"/>
      <c r="M13" s="1"/>
      <c r="N13" s="3"/>
      <c r="O13" s="1"/>
      <c r="P13" s="1"/>
      <c r="Q13" s="1"/>
      <c r="R13" s="1"/>
      <c r="S13" s="1"/>
      <c r="T13" s="1"/>
      <c r="U13" s="1"/>
      <c r="V13" s="1"/>
      <c r="W13" s="1"/>
    </row>
    <row r="14" spans="1:23" ht="15.75" customHeight="1">
      <c r="A14" s="1"/>
      <c r="B14" s="1"/>
      <c r="C14" s="4"/>
      <c r="D14" s="127"/>
      <c r="E14" s="117"/>
      <c r="F14" s="13" t="s">
        <v>33</v>
      </c>
      <c r="G14" s="7" t="s">
        <v>34</v>
      </c>
      <c r="H14" s="11">
        <v>0</v>
      </c>
      <c r="I14" s="7" t="s">
        <v>16</v>
      </c>
      <c r="J14" s="11">
        <v>0</v>
      </c>
      <c r="K14" s="12" t="str">
        <f t="shared" si="0"/>
        <v>-%</v>
      </c>
      <c r="L14" s="24"/>
      <c r="M14" s="1"/>
      <c r="N14" s="3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customHeight="1">
      <c r="A15" s="1"/>
      <c r="B15" s="1"/>
      <c r="C15" s="4"/>
      <c r="D15" s="127"/>
      <c r="E15" s="118"/>
      <c r="F15" s="109" t="s">
        <v>26</v>
      </c>
      <c r="G15" s="110"/>
      <c r="H15" s="17">
        <f t="shared" ref="H15:J15" si="2">SUM(H12:H14)</f>
        <v>171460</v>
      </c>
      <c r="I15" s="17">
        <f t="shared" si="2"/>
        <v>5657660</v>
      </c>
      <c r="J15" s="17">
        <f t="shared" si="2"/>
        <v>5060000</v>
      </c>
      <c r="K15" s="18">
        <f t="shared" si="0"/>
        <v>29.511256269683891</v>
      </c>
      <c r="L15" s="25"/>
      <c r="M15" s="1"/>
      <c r="N15" s="3"/>
      <c r="O15" s="1"/>
      <c r="P15" s="1"/>
      <c r="Q15" s="1"/>
      <c r="R15" s="1"/>
      <c r="S15" s="1"/>
      <c r="T15" s="1"/>
      <c r="U15" s="1"/>
      <c r="V15" s="1"/>
      <c r="W15" s="1"/>
    </row>
    <row r="16" spans="1:23" ht="15.75" customHeight="1">
      <c r="A16" s="1"/>
      <c r="B16" s="1"/>
      <c r="C16" s="4"/>
      <c r="D16" s="127"/>
      <c r="E16" s="121" t="s">
        <v>35</v>
      </c>
      <c r="F16" s="9" t="s">
        <v>36</v>
      </c>
      <c r="G16" s="26" t="s">
        <v>37</v>
      </c>
      <c r="H16" s="7">
        <v>5500392</v>
      </c>
      <c r="I16" s="7">
        <v>6570320</v>
      </c>
      <c r="J16" s="7">
        <v>4380058</v>
      </c>
      <c r="K16" s="12">
        <f t="shared" si="0"/>
        <v>0.79631742610344858</v>
      </c>
      <c r="L16" s="27"/>
      <c r="M16" s="1"/>
      <c r="N16" s="3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customHeight="1">
      <c r="A17" s="1"/>
      <c r="B17" s="1"/>
      <c r="C17" s="4"/>
      <c r="D17" s="127"/>
      <c r="E17" s="118"/>
      <c r="F17" s="109" t="s">
        <v>26</v>
      </c>
      <c r="G17" s="110"/>
      <c r="H17" s="17">
        <f t="shared" ref="H17:J17" si="3">H16</f>
        <v>5500392</v>
      </c>
      <c r="I17" s="17">
        <f t="shared" si="3"/>
        <v>6570320</v>
      </c>
      <c r="J17" s="17">
        <f t="shared" si="3"/>
        <v>4380058</v>
      </c>
      <c r="K17" s="12">
        <f t="shared" si="0"/>
        <v>0.79631742610344858</v>
      </c>
      <c r="L17" s="27"/>
      <c r="M17" s="1"/>
      <c r="N17" s="3"/>
      <c r="O17" s="1"/>
      <c r="P17" s="1"/>
      <c r="Q17" s="1"/>
      <c r="R17" s="1"/>
      <c r="S17" s="1"/>
      <c r="T17" s="1"/>
      <c r="U17" s="1"/>
      <c r="V17" s="1"/>
      <c r="W17" s="1"/>
    </row>
    <row r="18" spans="1:23" ht="15.75" customHeight="1">
      <c r="A18" s="1"/>
      <c r="B18" s="1"/>
      <c r="C18" s="4"/>
      <c r="D18" s="128"/>
      <c r="E18" s="111" t="s">
        <v>38</v>
      </c>
      <c r="F18" s="112"/>
      <c r="G18" s="110"/>
      <c r="H18" s="28">
        <f t="shared" ref="H18:J18" si="4">SUM(H11,H15, H17)</f>
        <v>8349230</v>
      </c>
      <c r="I18" s="28">
        <f t="shared" si="4"/>
        <v>13826080</v>
      </c>
      <c r="J18" s="28">
        <f t="shared" si="4"/>
        <v>13170826</v>
      </c>
      <c r="K18" s="29">
        <f t="shared" si="0"/>
        <v>1.5774899002662521</v>
      </c>
      <c r="L18" s="29"/>
      <c r="M18" s="1"/>
      <c r="N18" s="3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customHeight="1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M19" s="3"/>
      <c r="N19" s="3"/>
      <c r="O19" s="1"/>
      <c r="P19" s="1"/>
      <c r="Q19" s="1"/>
      <c r="R19" s="1"/>
      <c r="S19" s="1"/>
      <c r="T19" s="1"/>
      <c r="U19" s="1"/>
      <c r="V19" s="1"/>
      <c r="W19" s="1"/>
    </row>
    <row r="20" spans="1:23" ht="15.75" customHeight="1">
      <c r="A20" s="1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customHeight="1">
      <c r="A21" s="1"/>
      <c r="B21" s="113" t="s">
        <v>39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0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1" customHeight="1">
      <c r="A22" s="1"/>
      <c r="B22" s="31" t="s">
        <v>1</v>
      </c>
      <c r="C22" s="32" t="s">
        <v>40</v>
      </c>
      <c r="D22" s="31" t="s">
        <v>41</v>
      </c>
      <c r="E22" s="31" t="s">
        <v>2</v>
      </c>
      <c r="F22" s="31" t="s">
        <v>42</v>
      </c>
      <c r="G22" s="33" t="s">
        <v>4</v>
      </c>
      <c r="H22" s="34" t="s">
        <v>5</v>
      </c>
      <c r="I22" s="34" t="s">
        <v>6</v>
      </c>
      <c r="J22" s="35" t="s">
        <v>43</v>
      </c>
      <c r="K22" s="36" t="s">
        <v>8</v>
      </c>
      <c r="L22" s="31" t="s">
        <v>9</v>
      </c>
      <c r="M22" s="37" t="s">
        <v>44</v>
      </c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customHeight="1">
      <c r="A23" s="1"/>
      <c r="B23" s="124" t="s">
        <v>45</v>
      </c>
      <c r="C23" s="116" t="s">
        <v>46</v>
      </c>
      <c r="D23" s="116" t="s">
        <v>22</v>
      </c>
      <c r="E23" s="39" t="s">
        <v>11</v>
      </c>
      <c r="F23" s="40" t="s">
        <v>22</v>
      </c>
      <c r="G23" s="41" t="s">
        <v>47</v>
      </c>
      <c r="H23" s="7" t="s">
        <v>16</v>
      </c>
      <c r="I23" s="16">
        <v>230768</v>
      </c>
      <c r="J23" s="16">
        <v>230768</v>
      </c>
      <c r="K23" s="12" t="str">
        <f t="shared" ref="K23:K101" si="5">IFERROR(J23/H23,"-%")</f>
        <v>-%</v>
      </c>
      <c r="L23" s="42"/>
      <c r="M23" s="37" t="s">
        <v>16</v>
      </c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 customHeight="1">
      <c r="A24" s="1"/>
      <c r="B24" s="117"/>
      <c r="C24" s="117"/>
      <c r="D24" s="118"/>
      <c r="E24" s="114" t="s">
        <v>26</v>
      </c>
      <c r="F24" s="112"/>
      <c r="G24" s="110"/>
      <c r="H24" s="43">
        <f t="shared" ref="H24:J24" si="6">SUM(H23)</f>
        <v>0</v>
      </c>
      <c r="I24" s="43">
        <f t="shared" si="6"/>
        <v>230768</v>
      </c>
      <c r="J24" s="43">
        <f t="shared" si="6"/>
        <v>230768</v>
      </c>
      <c r="K24" s="18" t="str">
        <f t="shared" si="5"/>
        <v>-%</v>
      </c>
      <c r="L24" s="44"/>
      <c r="M24" s="44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customHeight="1">
      <c r="A25" s="1"/>
      <c r="B25" s="117"/>
      <c r="C25" s="118"/>
      <c r="D25" s="115" t="s">
        <v>48</v>
      </c>
      <c r="E25" s="112"/>
      <c r="F25" s="112"/>
      <c r="G25" s="110"/>
      <c r="H25" s="45">
        <f t="shared" ref="H25:J25" si="7">SUM(H24)</f>
        <v>0</v>
      </c>
      <c r="I25" s="45">
        <f t="shared" si="7"/>
        <v>230768</v>
      </c>
      <c r="J25" s="45">
        <f t="shared" si="7"/>
        <v>230768</v>
      </c>
      <c r="K25" s="46" t="str">
        <f t="shared" si="5"/>
        <v>-%</v>
      </c>
      <c r="L25" s="47"/>
      <c r="M25" s="47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customHeight="1">
      <c r="A26" s="1"/>
      <c r="B26" s="117"/>
      <c r="C26" s="116" t="s">
        <v>49</v>
      </c>
      <c r="D26" s="116" t="s">
        <v>50</v>
      </c>
      <c r="E26" s="49" t="s">
        <v>27</v>
      </c>
      <c r="F26" s="50" t="s">
        <v>51</v>
      </c>
      <c r="G26" s="41" t="s">
        <v>52</v>
      </c>
      <c r="H26" s="41" t="s">
        <v>16</v>
      </c>
      <c r="I26" s="41" t="s">
        <v>16</v>
      </c>
      <c r="J26" s="51">
        <v>300000</v>
      </c>
      <c r="K26" s="12" t="str">
        <f t="shared" si="5"/>
        <v>-%</v>
      </c>
      <c r="L26" s="52" t="s">
        <v>53</v>
      </c>
      <c r="M26" s="37" t="s">
        <v>54</v>
      </c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customHeight="1">
      <c r="A27" s="1"/>
      <c r="B27" s="117"/>
      <c r="C27" s="117"/>
      <c r="D27" s="118"/>
      <c r="E27" s="119" t="s">
        <v>26</v>
      </c>
      <c r="F27" s="112"/>
      <c r="G27" s="110"/>
      <c r="H27" s="43">
        <f t="shared" ref="H27:J27" si="8">SUM(H26)</f>
        <v>0</v>
      </c>
      <c r="I27" s="43">
        <f t="shared" si="8"/>
        <v>0</v>
      </c>
      <c r="J27" s="43">
        <f t="shared" si="8"/>
        <v>300000</v>
      </c>
      <c r="K27" s="18" t="str">
        <f t="shared" si="5"/>
        <v>-%</v>
      </c>
      <c r="L27" s="53"/>
      <c r="M27" s="53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customHeight="1">
      <c r="A28" s="1"/>
      <c r="B28" s="117"/>
      <c r="C28" s="118"/>
      <c r="D28" s="115" t="s">
        <v>48</v>
      </c>
      <c r="E28" s="112"/>
      <c r="F28" s="112"/>
      <c r="G28" s="110"/>
      <c r="H28" s="45">
        <f t="shared" ref="H28:J28" si="9">SUM(H27)</f>
        <v>0</v>
      </c>
      <c r="I28" s="45">
        <f t="shared" si="9"/>
        <v>0</v>
      </c>
      <c r="J28" s="45">
        <f t="shared" si="9"/>
        <v>300000</v>
      </c>
      <c r="K28" s="46" t="str">
        <f t="shared" si="5"/>
        <v>-%</v>
      </c>
      <c r="L28" s="54"/>
      <c r="M28" s="54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customHeight="1">
      <c r="A29" s="1"/>
      <c r="B29" s="117"/>
      <c r="C29" s="116" t="s">
        <v>55</v>
      </c>
      <c r="D29" s="116" t="s">
        <v>56</v>
      </c>
      <c r="E29" s="48" t="s">
        <v>11</v>
      </c>
      <c r="F29" s="49" t="s">
        <v>57</v>
      </c>
      <c r="G29" s="41" t="s">
        <v>58</v>
      </c>
      <c r="H29" s="51">
        <v>441730</v>
      </c>
      <c r="I29" s="55">
        <v>484300</v>
      </c>
      <c r="J29" s="56">
        <v>650000</v>
      </c>
      <c r="K29" s="12">
        <f t="shared" si="5"/>
        <v>1.4714871075091118</v>
      </c>
      <c r="L29" s="116"/>
      <c r="M29" s="120" t="s">
        <v>59</v>
      </c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5.75" customHeight="1">
      <c r="A30" s="1"/>
      <c r="B30" s="117"/>
      <c r="C30" s="117"/>
      <c r="D30" s="117"/>
      <c r="E30" s="48" t="s">
        <v>11</v>
      </c>
      <c r="F30" s="49" t="s">
        <v>60</v>
      </c>
      <c r="G30" s="41" t="s">
        <v>61</v>
      </c>
      <c r="H30" s="51">
        <v>886160</v>
      </c>
      <c r="I30" s="55">
        <v>903900</v>
      </c>
      <c r="J30" s="56">
        <v>650000</v>
      </c>
      <c r="K30" s="12">
        <f t="shared" si="5"/>
        <v>0.73350185068159246</v>
      </c>
      <c r="L30" s="118"/>
      <c r="M30" s="118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customHeight="1">
      <c r="A31" s="1"/>
      <c r="B31" s="117"/>
      <c r="C31" s="117"/>
      <c r="D31" s="118"/>
      <c r="E31" s="114" t="s">
        <v>26</v>
      </c>
      <c r="F31" s="112"/>
      <c r="G31" s="110"/>
      <c r="H31" s="43">
        <f t="shared" ref="H31:J31" si="10">SUM(H29:H30)</f>
        <v>1327890</v>
      </c>
      <c r="I31" s="43">
        <f t="shared" si="10"/>
        <v>1388200</v>
      </c>
      <c r="J31" s="43">
        <f t="shared" si="10"/>
        <v>1300000</v>
      </c>
      <c r="K31" s="18">
        <f t="shared" si="5"/>
        <v>0.9789967542492225</v>
      </c>
      <c r="L31" s="53"/>
      <c r="M31" s="53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5.75" customHeight="1">
      <c r="A32" s="1"/>
      <c r="B32" s="117"/>
      <c r="C32" s="118"/>
      <c r="D32" s="115" t="s">
        <v>48</v>
      </c>
      <c r="E32" s="112"/>
      <c r="F32" s="112"/>
      <c r="G32" s="110"/>
      <c r="H32" s="45">
        <f t="shared" ref="H32:J32" si="11">SUM(H31)</f>
        <v>1327890</v>
      </c>
      <c r="I32" s="45">
        <f t="shared" si="11"/>
        <v>1388200</v>
      </c>
      <c r="J32" s="45">
        <f t="shared" si="11"/>
        <v>1300000</v>
      </c>
      <c r="K32" s="46">
        <f t="shared" si="5"/>
        <v>0.9789967542492225</v>
      </c>
      <c r="L32" s="54"/>
      <c r="M32" s="54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customHeight="1">
      <c r="A33" s="1"/>
      <c r="B33" s="117"/>
      <c r="C33" s="116" t="s">
        <v>62</v>
      </c>
      <c r="D33" s="116" t="s">
        <v>63</v>
      </c>
      <c r="E33" s="57" t="s">
        <v>35</v>
      </c>
      <c r="F33" s="49" t="s">
        <v>64</v>
      </c>
      <c r="G33" s="55" t="s">
        <v>65</v>
      </c>
      <c r="H33" s="55" t="s">
        <v>16</v>
      </c>
      <c r="I33" s="55" t="s">
        <v>16</v>
      </c>
      <c r="J33" s="56">
        <v>150000</v>
      </c>
      <c r="K33" s="12" t="str">
        <f t="shared" si="5"/>
        <v>-%</v>
      </c>
      <c r="L33" s="122" t="s">
        <v>66</v>
      </c>
      <c r="M33" s="120" t="s">
        <v>54</v>
      </c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5.75" customHeight="1">
      <c r="A34" s="1"/>
      <c r="B34" s="117"/>
      <c r="C34" s="117"/>
      <c r="D34" s="117"/>
      <c r="E34" s="49" t="s">
        <v>27</v>
      </c>
      <c r="F34" s="49" t="s">
        <v>67</v>
      </c>
      <c r="G34" s="55" t="s">
        <v>68</v>
      </c>
      <c r="H34" s="55" t="s">
        <v>16</v>
      </c>
      <c r="I34" s="55" t="s">
        <v>16</v>
      </c>
      <c r="J34" s="56">
        <v>150000</v>
      </c>
      <c r="K34" s="12" t="str">
        <f t="shared" si="5"/>
        <v>-%</v>
      </c>
      <c r="L34" s="118"/>
      <c r="M34" s="118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customHeight="1">
      <c r="A35" s="1"/>
      <c r="B35" s="117"/>
      <c r="C35" s="117"/>
      <c r="D35" s="118"/>
      <c r="E35" s="119" t="s">
        <v>26</v>
      </c>
      <c r="F35" s="112"/>
      <c r="G35" s="110"/>
      <c r="H35" s="58">
        <f t="shared" ref="H35:J35" si="12">SUM(H33:H34)</f>
        <v>0</v>
      </c>
      <c r="I35" s="58">
        <f t="shared" si="12"/>
        <v>0</v>
      </c>
      <c r="J35" s="58">
        <f t="shared" si="12"/>
        <v>300000</v>
      </c>
      <c r="K35" s="18" t="str">
        <f t="shared" si="5"/>
        <v>-%</v>
      </c>
      <c r="L35" s="53"/>
      <c r="M35" s="53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customHeight="1">
      <c r="A36" s="1"/>
      <c r="B36" s="117"/>
      <c r="C36" s="118"/>
      <c r="D36" s="115" t="s">
        <v>48</v>
      </c>
      <c r="E36" s="112"/>
      <c r="F36" s="112"/>
      <c r="G36" s="110"/>
      <c r="H36" s="45">
        <f t="shared" ref="H36:I36" si="13">SUM(H35)</f>
        <v>0</v>
      </c>
      <c r="I36" s="45">
        <f t="shared" si="13"/>
        <v>0</v>
      </c>
      <c r="J36" s="45">
        <f>SUM(J35)</f>
        <v>300000</v>
      </c>
      <c r="K36" s="46" t="str">
        <f t="shared" si="5"/>
        <v>-%</v>
      </c>
      <c r="L36" s="54"/>
      <c r="M36" s="54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customHeight="1">
      <c r="A37" s="1"/>
      <c r="B37" s="117"/>
      <c r="C37" s="116" t="s">
        <v>69</v>
      </c>
      <c r="D37" s="116" t="s">
        <v>70</v>
      </c>
      <c r="E37" s="59" t="s">
        <v>27</v>
      </c>
      <c r="F37" s="60" t="s">
        <v>71</v>
      </c>
      <c r="G37" s="61" t="s">
        <v>72</v>
      </c>
      <c r="H37" s="62">
        <v>118200</v>
      </c>
      <c r="I37" s="55">
        <v>0</v>
      </c>
      <c r="J37" s="55" t="s">
        <v>16</v>
      </c>
      <c r="K37" s="12" t="str">
        <f t="shared" si="5"/>
        <v>-%</v>
      </c>
      <c r="L37" s="49"/>
      <c r="M37" s="37" t="s">
        <v>16</v>
      </c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customHeight="1">
      <c r="A38" s="1"/>
      <c r="B38" s="117"/>
      <c r="C38" s="117"/>
      <c r="D38" s="118"/>
      <c r="E38" s="119" t="s">
        <v>26</v>
      </c>
      <c r="F38" s="112"/>
      <c r="G38" s="110"/>
      <c r="H38" s="43">
        <f t="shared" ref="H38:I38" si="14">SUM(H37)</f>
        <v>118200</v>
      </c>
      <c r="I38" s="43">
        <f t="shared" si="14"/>
        <v>0</v>
      </c>
      <c r="J38" s="58" t="s">
        <v>16</v>
      </c>
      <c r="K38" s="18" t="str">
        <f t="shared" si="5"/>
        <v>-%</v>
      </c>
      <c r="L38" s="53"/>
      <c r="M38" s="53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customHeight="1">
      <c r="A39" s="1"/>
      <c r="B39" s="117"/>
      <c r="C39" s="118"/>
      <c r="D39" s="115" t="s">
        <v>48</v>
      </c>
      <c r="E39" s="112"/>
      <c r="F39" s="112"/>
      <c r="G39" s="110"/>
      <c r="H39" s="45">
        <f t="shared" ref="H39:J39" si="15">SUM(H38)</f>
        <v>118200</v>
      </c>
      <c r="I39" s="45">
        <f t="shared" si="15"/>
        <v>0</v>
      </c>
      <c r="J39" s="45">
        <f t="shared" si="15"/>
        <v>0</v>
      </c>
      <c r="K39" s="46">
        <f t="shared" si="5"/>
        <v>0</v>
      </c>
      <c r="L39" s="54"/>
      <c r="M39" s="54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customHeight="1">
      <c r="A40" s="1"/>
      <c r="B40" s="117"/>
      <c r="C40" s="116" t="s">
        <v>73</v>
      </c>
      <c r="D40" s="116" t="s">
        <v>70</v>
      </c>
      <c r="E40" s="63" t="s">
        <v>35</v>
      </c>
      <c r="F40" s="6" t="s">
        <v>74</v>
      </c>
      <c r="G40" s="64" t="s">
        <v>75</v>
      </c>
      <c r="H40" s="61" t="s">
        <v>16</v>
      </c>
      <c r="I40" s="55" t="s">
        <v>16</v>
      </c>
      <c r="J40" s="56">
        <v>200000</v>
      </c>
      <c r="K40" s="12" t="str">
        <f t="shared" si="5"/>
        <v>-%</v>
      </c>
      <c r="L40" s="122" t="s">
        <v>76</v>
      </c>
      <c r="M40" s="120" t="s">
        <v>77</v>
      </c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customHeight="1">
      <c r="A41" s="1"/>
      <c r="B41" s="117"/>
      <c r="C41" s="117"/>
      <c r="D41" s="117"/>
      <c r="E41" s="65" t="s">
        <v>27</v>
      </c>
      <c r="F41" s="8" t="s">
        <v>74</v>
      </c>
      <c r="G41" s="61" t="s">
        <v>78</v>
      </c>
      <c r="H41" s="61" t="s">
        <v>16</v>
      </c>
      <c r="I41" s="55" t="s">
        <v>16</v>
      </c>
      <c r="J41" s="56">
        <v>300000</v>
      </c>
      <c r="K41" s="12" t="str">
        <f t="shared" si="5"/>
        <v>-%</v>
      </c>
      <c r="L41" s="118"/>
      <c r="M41" s="118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customHeight="1">
      <c r="A42" s="1"/>
      <c r="B42" s="117"/>
      <c r="C42" s="117"/>
      <c r="D42" s="118"/>
      <c r="E42" s="119" t="s">
        <v>26</v>
      </c>
      <c r="F42" s="112"/>
      <c r="G42" s="110"/>
      <c r="H42" s="43">
        <f t="shared" ref="H42:J42" si="16">SUM(H40:H41)</f>
        <v>0</v>
      </c>
      <c r="I42" s="43">
        <f t="shared" si="16"/>
        <v>0</v>
      </c>
      <c r="J42" s="43">
        <f t="shared" si="16"/>
        <v>500000</v>
      </c>
      <c r="K42" s="18" t="str">
        <f t="shared" si="5"/>
        <v>-%</v>
      </c>
      <c r="L42" s="53"/>
      <c r="M42" s="53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customHeight="1">
      <c r="A43" s="1"/>
      <c r="B43" s="117"/>
      <c r="C43" s="117"/>
      <c r="D43" s="123" t="s">
        <v>79</v>
      </c>
      <c r="E43" s="67" t="s">
        <v>27</v>
      </c>
      <c r="F43" s="63" t="s">
        <v>80</v>
      </c>
      <c r="G43" s="68" t="s">
        <v>81</v>
      </c>
      <c r="H43" s="68" t="s">
        <v>16</v>
      </c>
      <c r="I43" s="68" t="s">
        <v>16</v>
      </c>
      <c r="J43" s="68">
        <v>500000</v>
      </c>
      <c r="K43" s="12" t="str">
        <f t="shared" si="5"/>
        <v>-%</v>
      </c>
      <c r="L43" s="39" t="s">
        <v>82</v>
      </c>
      <c r="M43" s="120" t="s">
        <v>83</v>
      </c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customHeight="1">
      <c r="A44" s="1"/>
      <c r="B44" s="117"/>
      <c r="C44" s="117"/>
      <c r="D44" s="117"/>
      <c r="E44" s="63" t="s">
        <v>35</v>
      </c>
      <c r="F44" s="67" t="s">
        <v>84</v>
      </c>
      <c r="G44" s="68" t="s">
        <v>85</v>
      </c>
      <c r="H44" s="68" t="s">
        <v>16</v>
      </c>
      <c r="I44" s="68" t="s">
        <v>16</v>
      </c>
      <c r="J44" s="69">
        <v>50000</v>
      </c>
      <c r="K44" s="12" t="str">
        <f t="shared" si="5"/>
        <v>-%</v>
      </c>
      <c r="L44" s="49"/>
      <c r="M44" s="118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customHeight="1">
      <c r="A45" s="1"/>
      <c r="B45" s="117"/>
      <c r="C45" s="117"/>
      <c r="D45" s="118"/>
      <c r="E45" s="119" t="s">
        <v>26</v>
      </c>
      <c r="F45" s="112"/>
      <c r="G45" s="110"/>
      <c r="H45" s="43">
        <f t="shared" ref="H45:J45" si="17">SUM(H43:H44)</f>
        <v>0</v>
      </c>
      <c r="I45" s="43">
        <f t="shared" si="17"/>
        <v>0</v>
      </c>
      <c r="J45" s="43">
        <f t="shared" si="17"/>
        <v>550000</v>
      </c>
      <c r="K45" s="18" t="str">
        <f t="shared" si="5"/>
        <v>-%</v>
      </c>
      <c r="L45" s="53"/>
      <c r="M45" s="53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customHeight="1">
      <c r="A46" s="1"/>
      <c r="B46" s="117"/>
      <c r="C46" s="118"/>
      <c r="D46" s="115" t="s">
        <v>48</v>
      </c>
      <c r="E46" s="112"/>
      <c r="F46" s="112"/>
      <c r="G46" s="110"/>
      <c r="H46" s="45">
        <f>SUM(H45)</f>
        <v>0</v>
      </c>
      <c r="I46" s="45">
        <f t="shared" ref="I46:J46" si="18">SUM(I42,I45)</f>
        <v>0</v>
      </c>
      <c r="J46" s="45">
        <f t="shared" si="18"/>
        <v>1050000</v>
      </c>
      <c r="K46" s="46" t="str">
        <f t="shared" si="5"/>
        <v>-%</v>
      </c>
      <c r="L46" s="54"/>
      <c r="M46" s="54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customHeight="1">
      <c r="A47" s="1"/>
      <c r="B47" s="117"/>
      <c r="C47" s="116" t="s">
        <v>86</v>
      </c>
      <c r="D47" s="116" t="s">
        <v>87</v>
      </c>
      <c r="E47" s="70" t="s">
        <v>27</v>
      </c>
      <c r="F47" s="71" t="s">
        <v>88</v>
      </c>
      <c r="G47" s="68" t="s">
        <v>89</v>
      </c>
      <c r="H47" s="68">
        <v>0</v>
      </c>
      <c r="I47" s="68">
        <v>950000</v>
      </c>
      <c r="J47" s="69">
        <v>950000</v>
      </c>
      <c r="K47" s="12" t="str">
        <f t="shared" si="5"/>
        <v>-%</v>
      </c>
      <c r="L47" s="116" t="s">
        <v>90</v>
      </c>
      <c r="M47" s="120" t="s">
        <v>54</v>
      </c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customHeight="1">
      <c r="A48" s="1"/>
      <c r="B48" s="117"/>
      <c r="C48" s="117"/>
      <c r="D48" s="117"/>
      <c r="E48" s="72" t="s">
        <v>35</v>
      </c>
      <c r="F48" s="71" t="s">
        <v>91</v>
      </c>
      <c r="G48" s="68" t="s">
        <v>92</v>
      </c>
      <c r="H48" s="68" t="s">
        <v>16</v>
      </c>
      <c r="I48" s="68">
        <v>84000</v>
      </c>
      <c r="J48" s="68">
        <v>150000</v>
      </c>
      <c r="K48" s="12" t="str">
        <f t="shared" si="5"/>
        <v>-%</v>
      </c>
      <c r="L48" s="117"/>
      <c r="M48" s="117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customHeight="1">
      <c r="A49" s="1"/>
      <c r="B49" s="117"/>
      <c r="C49" s="117"/>
      <c r="D49" s="117"/>
      <c r="E49" s="70" t="s">
        <v>27</v>
      </c>
      <c r="F49" s="71" t="s">
        <v>93</v>
      </c>
      <c r="G49" s="68" t="s">
        <v>94</v>
      </c>
      <c r="H49" s="68" t="s">
        <v>16</v>
      </c>
      <c r="I49" s="68" t="s">
        <v>16</v>
      </c>
      <c r="J49" s="68">
        <v>50000</v>
      </c>
      <c r="K49" s="12" t="str">
        <f t="shared" si="5"/>
        <v>-%</v>
      </c>
      <c r="L49" s="117"/>
      <c r="M49" s="117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customHeight="1">
      <c r="A50" s="1"/>
      <c r="B50" s="117"/>
      <c r="C50" s="117"/>
      <c r="D50" s="117"/>
      <c r="E50" s="72" t="s">
        <v>35</v>
      </c>
      <c r="F50" s="67" t="s">
        <v>95</v>
      </c>
      <c r="G50" s="68" t="s">
        <v>96</v>
      </c>
      <c r="H50" s="68" t="s">
        <v>16</v>
      </c>
      <c r="I50" s="68" t="s">
        <v>16</v>
      </c>
      <c r="J50" s="69">
        <v>75000</v>
      </c>
      <c r="K50" s="12" t="str">
        <f t="shared" si="5"/>
        <v>-%</v>
      </c>
      <c r="L50" s="118"/>
      <c r="M50" s="118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5.75" customHeight="1">
      <c r="A51" s="1"/>
      <c r="B51" s="117"/>
      <c r="C51" s="117"/>
      <c r="D51" s="118"/>
      <c r="E51" s="119" t="s">
        <v>26</v>
      </c>
      <c r="F51" s="112"/>
      <c r="G51" s="110"/>
      <c r="H51" s="43">
        <f t="shared" ref="H51:J51" si="19">SUM(H47:H50)</f>
        <v>0</v>
      </c>
      <c r="I51" s="43">
        <f t="shared" si="19"/>
        <v>1034000</v>
      </c>
      <c r="J51" s="43">
        <f t="shared" si="19"/>
        <v>1225000</v>
      </c>
      <c r="K51" s="18" t="str">
        <f t="shared" si="5"/>
        <v>-%</v>
      </c>
      <c r="L51" s="53"/>
      <c r="M51" s="53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5.75" customHeight="1">
      <c r="A52" s="1"/>
      <c r="B52" s="117"/>
      <c r="C52" s="118"/>
      <c r="D52" s="115" t="s">
        <v>48</v>
      </c>
      <c r="E52" s="112"/>
      <c r="F52" s="112"/>
      <c r="G52" s="110"/>
      <c r="H52" s="45">
        <f t="shared" ref="H52:J52" si="20">SUM(H51)</f>
        <v>0</v>
      </c>
      <c r="I52" s="45">
        <f t="shared" si="20"/>
        <v>1034000</v>
      </c>
      <c r="J52" s="45">
        <f t="shared" si="20"/>
        <v>1225000</v>
      </c>
      <c r="K52" s="46" t="str">
        <f t="shared" si="5"/>
        <v>-%</v>
      </c>
      <c r="L52" s="54"/>
      <c r="M52" s="54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5.75" customHeight="1">
      <c r="A53" s="1"/>
      <c r="B53" s="117"/>
      <c r="C53" s="116" t="s">
        <v>97</v>
      </c>
      <c r="D53" s="116" t="s">
        <v>98</v>
      </c>
      <c r="E53" s="73" t="s">
        <v>27</v>
      </c>
      <c r="F53" s="6" t="s">
        <v>99</v>
      </c>
      <c r="G53" s="74" t="s">
        <v>100</v>
      </c>
      <c r="H53" s="56">
        <v>53260</v>
      </c>
      <c r="I53" s="55" t="s">
        <v>16</v>
      </c>
      <c r="J53" s="55" t="s">
        <v>16</v>
      </c>
      <c r="K53" s="12" t="str">
        <f t="shared" si="5"/>
        <v>-%</v>
      </c>
      <c r="L53" s="75" t="s">
        <v>101</v>
      </c>
      <c r="M53" s="37" t="s">
        <v>16</v>
      </c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customHeight="1">
      <c r="A54" s="1"/>
      <c r="B54" s="117"/>
      <c r="C54" s="117"/>
      <c r="D54" s="118"/>
      <c r="E54" s="119" t="s">
        <v>26</v>
      </c>
      <c r="F54" s="112"/>
      <c r="G54" s="110"/>
      <c r="H54" s="43">
        <f t="shared" ref="H54:J54" si="21">SUM(H53)</f>
        <v>53260</v>
      </c>
      <c r="I54" s="43">
        <f t="shared" si="21"/>
        <v>0</v>
      </c>
      <c r="J54" s="43">
        <f t="shared" si="21"/>
        <v>0</v>
      </c>
      <c r="K54" s="18">
        <f t="shared" si="5"/>
        <v>0</v>
      </c>
      <c r="L54" s="53"/>
      <c r="M54" s="53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customHeight="1">
      <c r="A55" s="1"/>
      <c r="B55" s="117"/>
      <c r="C55" s="118"/>
      <c r="D55" s="115" t="s">
        <v>48</v>
      </c>
      <c r="E55" s="112"/>
      <c r="F55" s="112"/>
      <c r="G55" s="110"/>
      <c r="H55" s="45">
        <f t="shared" ref="H55:J55" si="22">SUM(H54)</f>
        <v>53260</v>
      </c>
      <c r="I55" s="45">
        <f t="shared" si="22"/>
        <v>0</v>
      </c>
      <c r="J55" s="45">
        <f t="shared" si="22"/>
        <v>0</v>
      </c>
      <c r="K55" s="46">
        <f t="shared" si="5"/>
        <v>0</v>
      </c>
      <c r="L55" s="54"/>
      <c r="M55" s="54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customHeight="1">
      <c r="A56" s="1"/>
      <c r="B56" s="117"/>
      <c r="C56" s="116" t="s">
        <v>102</v>
      </c>
      <c r="D56" s="116" t="s">
        <v>103</v>
      </c>
      <c r="E56" s="76" t="s">
        <v>11</v>
      </c>
      <c r="F56" s="76" t="s">
        <v>104</v>
      </c>
      <c r="G56" s="41" t="s">
        <v>105</v>
      </c>
      <c r="H56" s="51">
        <v>108100</v>
      </c>
      <c r="I56" s="41" t="s">
        <v>16</v>
      </c>
      <c r="J56" s="41" t="s">
        <v>16</v>
      </c>
      <c r="K56" s="12" t="str">
        <f t="shared" si="5"/>
        <v>-%</v>
      </c>
      <c r="L56" s="49" t="s">
        <v>106</v>
      </c>
      <c r="M56" s="37" t="s">
        <v>16</v>
      </c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customHeight="1">
      <c r="A57" s="1"/>
      <c r="B57" s="117"/>
      <c r="C57" s="117"/>
      <c r="D57" s="118"/>
      <c r="E57" s="119" t="s">
        <v>26</v>
      </c>
      <c r="F57" s="112"/>
      <c r="G57" s="110"/>
      <c r="H57" s="43">
        <f t="shared" ref="H57:J57" si="23">SUM(H56)</f>
        <v>108100</v>
      </c>
      <c r="I57" s="43">
        <f t="shared" si="23"/>
        <v>0</v>
      </c>
      <c r="J57" s="43">
        <f t="shared" si="23"/>
        <v>0</v>
      </c>
      <c r="K57" s="18">
        <f t="shared" si="5"/>
        <v>0</v>
      </c>
      <c r="L57" s="53"/>
      <c r="M57" s="53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customHeight="1">
      <c r="A58" s="1"/>
      <c r="B58" s="117"/>
      <c r="C58" s="118"/>
      <c r="D58" s="115" t="s">
        <v>48</v>
      </c>
      <c r="E58" s="112"/>
      <c r="F58" s="112"/>
      <c r="G58" s="110"/>
      <c r="H58" s="45">
        <f t="shared" ref="H58:J58" si="24">SUM(H57)</f>
        <v>108100</v>
      </c>
      <c r="I58" s="45">
        <f t="shared" si="24"/>
        <v>0</v>
      </c>
      <c r="J58" s="45">
        <f t="shared" si="24"/>
        <v>0</v>
      </c>
      <c r="K58" s="46">
        <f t="shared" si="5"/>
        <v>0</v>
      </c>
      <c r="L58" s="54"/>
      <c r="M58" s="54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customHeight="1">
      <c r="A59" s="1"/>
      <c r="B59" s="117"/>
      <c r="C59" s="116" t="s">
        <v>107</v>
      </c>
      <c r="D59" s="116" t="s">
        <v>108</v>
      </c>
      <c r="E59" s="49" t="s">
        <v>11</v>
      </c>
      <c r="F59" s="49" t="s">
        <v>109</v>
      </c>
      <c r="G59" s="55" t="s">
        <v>110</v>
      </c>
      <c r="H59" s="55" t="s">
        <v>16</v>
      </c>
      <c r="I59" s="55" t="s">
        <v>16</v>
      </c>
      <c r="J59" s="56">
        <v>150000</v>
      </c>
      <c r="K59" s="12" t="str">
        <f t="shared" si="5"/>
        <v>-%</v>
      </c>
      <c r="L59" s="49" t="s">
        <v>111</v>
      </c>
      <c r="M59" s="77" t="s">
        <v>112</v>
      </c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customHeight="1">
      <c r="A60" s="1"/>
      <c r="B60" s="117"/>
      <c r="C60" s="117"/>
      <c r="D60" s="118"/>
      <c r="E60" s="131" t="s">
        <v>26</v>
      </c>
      <c r="F60" s="112"/>
      <c r="G60" s="110"/>
      <c r="H60" s="78">
        <f t="shared" ref="H60:J60" si="25">SUM(H59)</f>
        <v>0</v>
      </c>
      <c r="I60" s="78">
        <f t="shared" si="25"/>
        <v>0</v>
      </c>
      <c r="J60" s="78">
        <f t="shared" si="25"/>
        <v>150000</v>
      </c>
      <c r="K60" s="18" t="str">
        <f t="shared" si="5"/>
        <v>-%</v>
      </c>
      <c r="L60" s="79"/>
      <c r="M60" s="79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customHeight="1">
      <c r="A61" s="1"/>
      <c r="B61" s="117"/>
      <c r="C61" s="118"/>
      <c r="D61" s="115" t="s">
        <v>48</v>
      </c>
      <c r="E61" s="112"/>
      <c r="F61" s="112"/>
      <c r="G61" s="110"/>
      <c r="H61" s="45">
        <f t="shared" ref="H61:J61" si="26">SUM(H60)</f>
        <v>0</v>
      </c>
      <c r="I61" s="45">
        <f t="shared" si="26"/>
        <v>0</v>
      </c>
      <c r="J61" s="45">
        <f t="shared" si="26"/>
        <v>150000</v>
      </c>
      <c r="K61" s="46" t="str">
        <f t="shared" si="5"/>
        <v>-%</v>
      </c>
      <c r="L61" s="54"/>
      <c r="M61" s="54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customHeight="1">
      <c r="A62" s="1"/>
      <c r="B62" s="117"/>
      <c r="C62" s="116" t="s">
        <v>113</v>
      </c>
      <c r="D62" s="116" t="s">
        <v>114</v>
      </c>
      <c r="E62" s="49" t="s">
        <v>11</v>
      </c>
      <c r="F62" s="49" t="s">
        <v>115</v>
      </c>
      <c r="G62" s="55" t="s">
        <v>116</v>
      </c>
      <c r="H62" s="55" t="s">
        <v>16</v>
      </c>
      <c r="I62" s="55" t="s">
        <v>16</v>
      </c>
      <c r="J62" s="56">
        <v>150000</v>
      </c>
      <c r="K62" s="12" t="str">
        <f t="shared" si="5"/>
        <v>-%</v>
      </c>
      <c r="L62" s="116" t="s">
        <v>117</v>
      </c>
      <c r="M62" s="138" t="s">
        <v>112</v>
      </c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customHeight="1">
      <c r="A63" s="1"/>
      <c r="B63" s="117"/>
      <c r="C63" s="117"/>
      <c r="D63" s="117"/>
      <c r="E63" s="49" t="s">
        <v>27</v>
      </c>
      <c r="F63" s="49" t="s">
        <v>71</v>
      </c>
      <c r="G63" s="55" t="s">
        <v>118</v>
      </c>
      <c r="H63" s="55" t="s">
        <v>16</v>
      </c>
      <c r="I63" s="55">
        <v>0</v>
      </c>
      <c r="J63" s="56">
        <v>100000</v>
      </c>
      <c r="K63" s="12" t="str">
        <f t="shared" si="5"/>
        <v>-%</v>
      </c>
      <c r="L63" s="118"/>
      <c r="M63" s="118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customHeight="1">
      <c r="A64" s="1"/>
      <c r="B64" s="117"/>
      <c r="C64" s="117"/>
      <c r="D64" s="118"/>
      <c r="E64" s="131" t="s">
        <v>26</v>
      </c>
      <c r="F64" s="112"/>
      <c r="G64" s="110"/>
      <c r="H64" s="78">
        <f t="shared" ref="H64:J64" si="27">SUM(H62:H63)</f>
        <v>0</v>
      </c>
      <c r="I64" s="78">
        <f t="shared" si="27"/>
        <v>0</v>
      </c>
      <c r="J64" s="78">
        <f t="shared" si="27"/>
        <v>250000</v>
      </c>
      <c r="K64" s="18" t="str">
        <f t="shared" si="5"/>
        <v>-%</v>
      </c>
      <c r="L64" s="79"/>
      <c r="M64" s="79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customHeight="1">
      <c r="A65" s="1"/>
      <c r="B65" s="117"/>
      <c r="C65" s="118"/>
      <c r="D65" s="115" t="s">
        <v>48</v>
      </c>
      <c r="E65" s="112"/>
      <c r="F65" s="112"/>
      <c r="G65" s="110"/>
      <c r="H65" s="45">
        <f t="shared" ref="H65:J65" si="28">SUM(H64)</f>
        <v>0</v>
      </c>
      <c r="I65" s="45">
        <f t="shared" si="28"/>
        <v>0</v>
      </c>
      <c r="J65" s="45">
        <f t="shared" si="28"/>
        <v>250000</v>
      </c>
      <c r="K65" s="46" t="str">
        <f t="shared" si="5"/>
        <v>-%</v>
      </c>
      <c r="L65" s="54"/>
      <c r="M65" s="54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customHeight="1">
      <c r="A66" s="1"/>
      <c r="B66" s="117"/>
      <c r="C66" s="116" t="s">
        <v>119</v>
      </c>
      <c r="D66" s="116" t="s">
        <v>120</v>
      </c>
      <c r="E66" s="48" t="s">
        <v>27</v>
      </c>
      <c r="F66" s="49" t="s">
        <v>121</v>
      </c>
      <c r="G66" s="55" t="s">
        <v>122</v>
      </c>
      <c r="H66" s="55" t="s">
        <v>16</v>
      </c>
      <c r="I66" s="55" t="s">
        <v>16</v>
      </c>
      <c r="J66" s="56">
        <v>180000</v>
      </c>
      <c r="K66" s="12" t="str">
        <f t="shared" si="5"/>
        <v>-%</v>
      </c>
      <c r="L66" s="116" t="s">
        <v>123</v>
      </c>
      <c r="M66" s="120" t="s">
        <v>16</v>
      </c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customHeight="1">
      <c r="A67" s="1"/>
      <c r="B67" s="117"/>
      <c r="C67" s="117"/>
      <c r="D67" s="117"/>
      <c r="E67" s="48" t="s">
        <v>27</v>
      </c>
      <c r="F67" s="49" t="s">
        <v>124</v>
      </c>
      <c r="G67" s="55" t="s">
        <v>125</v>
      </c>
      <c r="H67" s="55" t="s">
        <v>16</v>
      </c>
      <c r="I67" s="55" t="s">
        <v>16</v>
      </c>
      <c r="J67" s="56">
        <v>70000</v>
      </c>
      <c r="K67" s="12" t="str">
        <f t="shared" si="5"/>
        <v>-%</v>
      </c>
      <c r="L67" s="117"/>
      <c r="M67" s="117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customHeight="1">
      <c r="A68" s="1"/>
      <c r="B68" s="117"/>
      <c r="C68" s="117"/>
      <c r="D68" s="117"/>
      <c r="E68" s="48" t="s">
        <v>27</v>
      </c>
      <c r="F68" s="49" t="s">
        <v>126</v>
      </c>
      <c r="G68" s="55" t="s">
        <v>127</v>
      </c>
      <c r="H68" s="55" t="s">
        <v>16</v>
      </c>
      <c r="I68" s="55" t="s">
        <v>16</v>
      </c>
      <c r="J68" s="56">
        <v>60000</v>
      </c>
      <c r="K68" s="12" t="str">
        <f t="shared" si="5"/>
        <v>-%</v>
      </c>
      <c r="L68" s="118"/>
      <c r="M68" s="118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customHeight="1">
      <c r="A69" s="1"/>
      <c r="B69" s="117"/>
      <c r="C69" s="117"/>
      <c r="D69" s="118"/>
      <c r="E69" s="131" t="s">
        <v>26</v>
      </c>
      <c r="F69" s="112"/>
      <c r="G69" s="110"/>
      <c r="H69" s="78">
        <f t="shared" ref="H69:I69" si="29">SUM(H66)</f>
        <v>0</v>
      </c>
      <c r="I69" s="78">
        <f t="shared" si="29"/>
        <v>0</v>
      </c>
      <c r="J69" s="78">
        <f>SUM(J66:J68)</f>
        <v>310000</v>
      </c>
      <c r="K69" s="18" t="str">
        <f t="shared" si="5"/>
        <v>-%</v>
      </c>
      <c r="L69" s="79"/>
      <c r="M69" s="79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customHeight="1">
      <c r="A70" s="1"/>
      <c r="B70" s="117"/>
      <c r="C70" s="118"/>
      <c r="D70" s="115" t="s">
        <v>48</v>
      </c>
      <c r="E70" s="112"/>
      <c r="F70" s="112"/>
      <c r="G70" s="110"/>
      <c r="H70" s="45">
        <f t="shared" ref="H70:J70" si="30">SUM(H69)</f>
        <v>0</v>
      </c>
      <c r="I70" s="45">
        <f t="shared" si="30"/>
        <v>0</v>
      </c>
      <c r="J70" s="45">
        <f t="shared" si="30"/>
        <v>310000</v>
      </c>
      <c r="K70" s="46" t="str">
        <f t="shared" si="5"/>
        <v>-%</v>
      </c>
      <c r="L70" s="54"/>
      <c r="M70" s="54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customHeight="1">
      <c r="A71" s="1"/>
      <c r="B71" s="117"/>
      <c r="C71" s="116" t="s">
        <v>128</v>
      </c>
      <c r="D71" s="116" t="s">
        <v>129</v>
      </c>
      <c r="E71" s="48" t="s">
        <v>27</v>
      </c>
      <c r="F71" s="49" t="s">
        <v>130</v>
      </c>
      <c r="G71" s="55" t="s">
        <v>131</v>
      </c>
      <c r="H71" s="55" t="s">
        <v>16</v>
      </c>
      <c r="I71" s="55" t="s">
        <v>16</v>
      </c>
      <c r="J71" s="56">
        <v>50000</v>
      </c>
      <c r="K71" s="12" t="str">
        <f t="shared" si="5"/>
        <v>-%</v>
      </c>
      <c r="L71" s="116" t="s">
        <v>132</v>
      </c>
      <c r="M71" s="120" t="s">
        <v>83</v>
      </c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customHeight="1">
      <c r="A72" s="1"/>
      <c r="B72" s="117"/>
      <c r="C72" s="117"/>
      <c r="D72" s="117"/>
      <c r="E72" s="48" t="s">
        <v>27</v>
      </c>
      <c r="F72" s="39" t="s">
        <v>133</v>
      </c>
      <c r="G72" s="55" t="s">
        <v>134</v>
      </c>
      <c r="H72" s="55" t="s">
        <v>16</v>
      </c>
      <c r="I72" s="55">
        <v>1443980</v>
      </c>
      <c r="J72" s="55">
        <v>500000</v>
      </c>
      <c r="K72" s="12" t="str">
        <f t="shared" si="5"/>
        <v>-%</v>
      </c>
      <c r="L72" s="117"/>
      <c r="M72" s="117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customHeight="1">
      <c r="A73" s="1"/>
      <c r="B73" s="117"/>
      <c r="C73" s="117"/>
      <c r="D73" s="117"/>
      <c r="E73" s="38" t="s">
        <v>27</v>
      </c>
      <c r="F73" s="39" t="s">
        <v>135</v>
      </c>
      <c r="G73" s="55" t="s">
        <v>136</v>
      </c>
      <c r="H73" s="55" t="s">
        <v>16</v>
      </c>
      <c r="I73" s="55" t="s">
        <v>16</v>
      </c>
      <c r="J73" s="55">
        <v>400000</v>
      </c>
      <c r="K73" s="12" t="str">
        <f t="shared" si="5"/>
        <v>-%</v>
      </c>
      <c r="L73" s="117"/>
      <c r="M73" s="117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5.75" customHeight="1">
      <c r="A74" s="1"/>
      <c r="B74" s="117"/>
      <c r="C74" s="117"/>
      <c r="D74" s="117"/>
      <c r="E74" s="38" t="s">
        <v>27</v>
      </c>
      <c r="F74" s="39" t="s">
        <v>137</v>
      </c>
      <c r="G74" s="55" t="s">
        <v>138</v>
      </c>
      <c r="H74" s="55" t="s">
        <v>16</v>
      </c>
      <c r="I74" s="55" t="s">
        <v>16</v>
      </c>
      <c r="J74" s="55">
        <v>200000</v>
      </c>
      <c r="K74" s="12" t="str">
        <f t="shared" si="5"/>
        <v>-%</v>
      </c>
      <c r="L74" s="118"/>
      <c r="M74" s="117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customHeight="1">
      <c r="A75" s="1"/>
      <c r="B75" s="117"/>
      <c r="C75" s="117"/>
      <c r="D75" s="117"/>
      <c r="E75" s="38" t="s">
        <v>27</v>
      </c>
      <c r="F75" s="39" t="s">
        <v>71</v>
      </c>
      <c r="G75" s="55" t="s">
        <v>139</v>
      </c>
      <c r="H75" s="55" t="s">
        <v>16</v>
      </c>
      <c r="I75" s="55" t="s">
        <v>16</v>
      </c>
      <c r="J75" s="55">
        <v>100000</v>
      </c>
      <c r="K75" s="12" t="str">
        <f t="shared" si="5"/>
        <v>-%</v>
      </c>
      <c r="L75" s="39" t="s">
        <v>140</v>
      </c>
      <c r="M75" s="118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customHeight="1">
      <c r="A76" s="1"/>
      <c r="B76" s="117"/>
      <c r="C76" s="117"/>
      <c r="D76" s="118"/>
      <c r="E76" s="132" t="s">
        <v>26</v>
      </c>
      <c r="F76" s="112"/>
      <c r="G76" s="110"/>
      <c r="H76" s="80">
        <f t="shared" ref="H76:I76" si="31">SUM(H71:H72)</f>
        <v>0</v>
      </c>
      <c r="I76" s="80">
        <f t="shared" si="31"/>
        <v>1443980</v>
      </c>
      <c r="J76" s="78">
        <f>SUM(J71:J75)</f>
        <v>1250000</v>
      </c>
      <c r="K76" s="18" t="str">
        <f t="shared" si="5"/>
        <v>-%</v>
      </c>
      <c r="L76" s="81"/>
      <c r="M76" s="8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5.75" customHeight="1">
      <c r="A77" s="1"/>
      <c r="B77" s="117"/>
      <c r="C77" s="118"/>
      <c r="D77" s="115" t="s">
        <v>48</v>
      </c>
      <c r="E77" s="112"/>
      <c r="F77" s="112"/>
      <c r="G77" s="110"/>
      <c r="H77" s="45">
        <f t="shared" ref="H77:J77" si="32">SUM(H76)</f>
        <v>0</v>
      </c>
      <c r="I77" s="45">
        <f t="shared" si="32"/>
        <v>1443980</v>
      </c>
      <c r="J77" s="45">
        <f t="shared" si="32"/>
        <v>1250000</v>
      </c>
      <c r="K77" s="46" t="str">
        <f t="shared" si="5"/>
        <v>-%</v>
      </c>
      <c r="L77" s="54"/>
      <c r="M77" s="54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5.75" customHeight="1">
      <c r="A78" s="1"/>
      <c r="B78" s="117"/>
      <c r="C78" s="116" t="s">
        <v>141</v>
      </c>
      <c r="D78" s="116" t="s">
        <v>142</v>
      </c>
      <c r="E78" s="38" t="s">
        <v>11</v>
      </c>
      <c r="F78" s="39" t="s">
        <v>143</v>
      </c>
      <c r="G78" s="82"/>
      <c r="H78" s="55" t="s">
        <v>16</v>
      </c>
      <c r="I78" s="55">
        <v>560000</v>
      </c>
      <c r="J78" s="55" t="s">
        <v>16</v>
      </c>
      <c r="K78" s="83" t="str">
        <f t="shared" si="5"/>
        <v>-%</v>
      </c>
      <c r="L78" s="39"/>
      <c r="M78" s="37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5.75" customHeight="1">
      <c r="A79" s="1"/>
      <c r="B79" s="117"/>
      <c r="C79" s="117"/>
      <c r="D79" s="117"/>
      <c r="E79" s="38" t="s">
        <v>11</v>
      </c>
      <c r="F79" s="39" t="s">
        <v>144</v>
      </c>
      <c r="G79" s="82"/>
      <c r="H79" s="55" t="s">
        <v>16</v>
      </c>
      <c r="I79" s="55">
        <v>55350</v>
      </c>
      <c r="J79" s="55" t="s">
        <v>16</v>
      </c>
      <c r="K79" s="83" t="str">
        <f t="shared" si="5"/>
        <v>-%</v>
      </c>
      <c r="L79" s="39"/>
      <c r="M79" s="37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5.75" customHeight="1">
      <c r="A80" s="1"/>
      <c r="B80" s="117"/>
      <c r="C80" s="117"/>
      <c r="D80" s="117"/>
      <c r="E80" s="38" t="s">
        <v>27</v>
      </c>
      <c r="F80" s="39" t="s">
        <v>145</v>
      </c>
      <c r="G80" s="82"/>
      <c r="H80" s="55" t="s">
        <v>16</v>
      </c>
      <c r="I80" s="55">
        <v>0</v>
      </c>
      <c r="J80" s="55" t="s">
        <v>16</v>
      </c>
      <c r="K80" s="83" t="str">
        <f t="shared" si="5"/>
        <v>-%</v>
      </c>
      <c r="L80" s="39"/>
      <c r="M80" s="37" t="s">
        <v>16</v>
      </c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5.75" customHeight="1">
      <c r="A81" s="1"/>
      <c r="B81" s="117"/>
      <c r="C81" s="117"/>
      <c r="D81" s="117"/>
      <c r="E81" s="38" t="s">
        <v>27</v>
      </c>
      <c r="F81" s="39" t="s">
        <v>146</v>
      </c>
      <c r="G81" s="55"/>
      <c r="H81" s="55" t="s">
        <v>16</v>
      </c>
      <c r="I81" s="55">
        <v>0</v>
      </c>
      <c r="J81" s="55" t="s">
        <v>16</v>
      </c>
      <c r="K81" s="83" t="str">
        <f t="shared" si="5"/>
        <v>-%</v>
      </c>
      <c r="L81" s="39"/>
      <c r="M81" s="37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5.75" customHeight="1">
      <c r="A82" s="1"/>
      <c r="B82" s="117"/>
      <c r="C82" s="117"/>
      <c r="D82" s="117"/>
      <c r="E82" s="38" t="s">
        <v>27</v>
      </c>
      <c r="F82" s="39" t="s">
        <v>147</v>
      </c>
      <c r="G82" s="55" t="s">
        <v>148</v>
      </c>
      <c r="H82" s="55" t="s">
        <v>16</v>
      </c>
      <c r="I82" s="55">
        <v>0</v>
      </c>
      <c r="J82" s="55">
        <v>1000000</v>
      </c>
      <c r="K82" s="12" t="str">
        <f t="shared" si="5"/>
        <v>-%</v>
      </c>
      <c r="L82" s="39"/>
      <c r="M82" s="37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5.75" customHeight="1">
      <c r="A83" s="1"/>
      <c r="B83" s="117"/>
      <c r="C83" s="117"/>
      <c r="D83" s="117"/>
      <c r="E83" s="38" t="s">
        <v>27</v>
      </c>
      <c r="F83" s="39" t="s">
        <v>149</v>
      </c>
      <c r="G83" s="55" t="s">
        <v>150</v>
      </c>
      <c r="H83" s="55" t="s">
        <v>16</v>
      </c>
      <c r="I83" s="55">
        <v>0</v>
      </c>
      <c r="J83" s="56">
        <v>150000</v>
      </c>
      <c r="K83" s="12" t="str">
        <f t="shared" si="5"/>
        <v>-%</v>
      </c>
      <c r="L83" s="39"/>
      <c r="M83" s="37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5.75" customHeight="1">
      <c r="A84" s="1"/>
      <c r="B84" s="117"/>
      <c r="C84" s="117"/>
      <c r="D84" s="118"/>
      <c r="E84" s="131" t="s">
        <v>26</v>
      </c>
      <c r="F84" s="112"/>
      <c r="G84" s="110"/>
      <c r="H84" s="78">
        <f>SUM(H82)</f>
        <v>0</v>
      </c>
      <c r="I84" s="78">
        <f>SUM(I78:I83)</f>
        <v>615350</v>
      </c>
      <c r="J84" s="78">
        <f>SUM(J82:J83)</f>
        <v>1150000</v>
      </c>
      <c r="K84" s="18" t="str">
        <f t="shared" si="5"/>
        <v>-%</v>
      </c>
      <c r="L84" s="53"/>
      <c r="M84" s="53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5.75" customHeight="1">
      <c r="A85" s="1"/>
      <c r="B85" s="117"/>
      <c r="C85" s="118"/>
      <c r="D85" s="115" t="s">
        <v>48</v>
      </c>
      <c r="E85" s="112"/>
      <c r="F85" s="112"/>
      <c r="G85" s="110"/>
      <c r="H85" s="45">
        <f t="shared" ref="H85:J85" si="33">SUM(H84)</f>
        <v>0</v>
      </c>
      <c r="I85" s="45">
        <f t="shared" si="33"/>
        <v>615350</v>
      </c>
      <c r="J85" s="45">
        <f t="shared" si="33"/>
        <v>1150000</v>
      </c>
      <c r="K85" s="46" t="str">
        <f t="shared" si="5"/>
        <v>-%</v>
      </c>
      <c r="L85" s="54"/>
      <c r="M85" s="54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5.75" customHeight="1">
      <c r="A86" s="1"/>
      <c r="B86" s="117"/>
      <c r="C86" s="116" t="s">
        <v>151</v>
      </c>
      <c r="D86" s="130" t="s">
        <v>152</v>
      </c>
      <c r="E86" s="66" t="s">
        <v>35</v>
      </c>
      <c r="F86" s="67" t="s">
        <v>153</v>
      </c>
      <c r="G86" s="41" t="s">
        <v>154</v>
      </c>
      <c r="H86" s="41" t="s">
        <v>16</v>
      </c>
      <c r="I86" s="41" t="s">
        <v>16</v>
      </c>
      <c r="J86" s="51">
        <v>200000</v>
      </c>
      <c r="K86" s="12" t="str">
        <f t="shared" si="5"/>
        <v>-%</v>
      </c>
      <c r="L86" s="116"/>
      <c r="M86" s="120" t="s">
        <v>16</v>
      </c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5.75" customHeight="1">
      <c r="A87" s="1"/>
      <c r="B87" s="117"/>
      <c r="C87" s="117"/>
      <c r="D87" s="117"/>
      <c r="E87" s="66" t="s">
        <v>35</v>
      </c>
      <c r="F87" s="67" t="s">
        <v>155</v>
      </c>
      <c r="G87" s="41" t="s">
        <v>156</v>
      </c>
      <c r="H87" s="41" t="s">
        <v>16</v>
      </c>
      <c r="I87" s="41" t="s">
        <v>16</v>
      </c>
      <c r="J87" s="51">
        <v>25000</v>
      </c>
      <c r="K87" s="12" t="str">
        <f t="shared" si="5"/>
        <v>-%</v>
      </c>
      <c r="L87" s="117"/>
      <c r="M87" s="117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5.75" customHeight="1">
      <c r="A88" s="1"/>
      <c r="B88" s="117"/>
      <c r="C88" s="117"/>
      <c r="D88" s="117"/>
      <c r="E88" s="66" t="s">
        <v>35</v>
      </c>
      <c r="F88" s="67" t="s">
        <v>157</v>
      </c>
      <c r="G88" s="41" t="s">
        <v>158</v>
      </c>
      <c r="H88" s="41" t="s">
        <v>16</v>
      </c>
      <c r="I88" s="41" t="s">
        <v>16</v>
      </c>
      <c r="J88" s="51">
        <v>60000</v>
      </c>
      <c r="K88" s="12" t="str">
        <f t="shared" si="5"/>
        <v>-%</v>
      </c>
      <c r="L88" s="118"/>
      <c r="M88" s="118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5.75" customHeight="1">
      <c r="A89" s="1"/>
      <c r="B89" s="117"/>
      <c r="C89" s="117"/>
      <c r="D89" s="118"/>
      <c r="E89" s="119" t="s">
        <v>26</v>
      </c>
      <c r="F89" s="112"/>
      <c r="G89" s="110"/>
      <c r="H89" s="43">
        <f t="shared" ref="H89:J89" si="34">SUM(H86:H88)</f>
        <v>0</v>
      </c>
      <c r="I89" s="43">
        <f t="shared" si="34"/>
        <v>0</v>
      </c>
      <c r="J89" s="43">
        <f t="shared" si="34"/>
        <v>285000</v>
      </c>
      <c r="K89" s="18" t="str">
        <f t="shared" si="5"/>
        <v>-%</v>
      </c>
      <c r="L89" s="53"/>
      <c r="M89" s="53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5.75" customHeight="1">
      <c r="A90" s="1"/>
      <c r="B90" s="117"/>
      <c r="C90" s="117"/>
      <c r="D90" s="129" t="s">
        <v>159</v>
      </c>
      <c r="E90" s="6" t="s">
        <v>11</v>
      </c>
      <c r="F90" s="6" t="s">
        <v>160</v>
      </c>
      <c r="G90" s="20" t="s">
        <v>161</v>
      </c>
      <c r="H90" s="84">
        <v>0</v>
      </c>
      <c r="I90" s="20">
        <v>0</v>
      </c>
      <c r="J90" s="84">
        <v>0</v>
      </c>
      <c r="K90" s="12" t="str">
        <f t="shared" si="5"/>
        <v>-%</v>
      </c>
      <c r="L90" s="133"/>
      <c r="M90" s="134" t="s">
        <v>16</v>
      </c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5.75" customHeight="1">
      <c r="A91" s="1"/>
      <c r="B91" s="117"/>
      <c r="C91" s="117"/>
      <c r="D91" s="117"/>
      <c r="E91" s="6" t="s">
        <v>11</v>
      </c>
      <c r="F91" s="6" t="s">
        <v>162</v>
      </c>
      <c r="G91" s="20" t="s">
        <v>163</v>
      </c>
      <c r="H91" s="84">
        <v>0</v>
      </c>
      <c r="I91" s="20" t="s">
        <v>16</v>
      </c>
      <c r="J91" s="84">
        <v>0</v>
      </c>
      <c r="K91" s="12" t="str">
        <f t="shared" si="5"/>
        <v>-%</v>
      </c>
      <c r="L91" s="118"/>
      <c r="M91" s="118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5.75" customHeight="1">
      <c r="A92" s="1"/>
      <c r="B92" s="117"/>
      <c r="C92" s="117"/>
      <c r="D92" s="118"/>
      <c r="E92" s="109" t="s">
        <v>26</v>
      </c>
      <c r="F92" s="112"/>
      <c r="G92" s="110"/>
      <c r="H92" s="17">
        <f t="shared" ref="H92:J92" si="35">SUM(H91)</f>
        <v>0</v>
      </c>
      <c r="I92" s="17">
        <f t="shared" si="35"/>
        <v>0</v>
      </c>
      <c r="J92" s="17">
        <f t="shared" si="35"/>
        <v>0</v>
      </c>
      <c r="K92" s="18" t="str">
        <f t="shared" si="5"/>
        <v>-%</v>
      </c>
      <c r="L92" s="85"/>
      <c r="M92" s="85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5.75" customHeight="1">
      <c r="A93" s="1"/>
      <c r="B93" s="117"/>
      <c r="C93" s="117"/>
      <c r="D93" s="129" t="s">
        <v>164</v>
      </c>
      <c r="E93" s="86" t="s">
        <v>35</v>
      </c>
      <c r="F93" s="8" t="s">
        <v>165</v>
      </c>
      <c r="G93" s="20" t="s">
        <v>166</v>
      </c>
      <c r="H93" s="20" t="s">
        <v>16</v>
      </c>
      <c r="I93" s="20" t="s">
        <v>16</v>
      </c>
      <c r="J93" s="20">
        <v>100000</v>
      </c>
      <c r="K93" s="12" t="str">
        <f t="shared" si="5"/>
        <v>-%</v>
      </c>
      <c r="L93" s="133"/>
      <c r="M93" s="134" t="s">
        <v>16</v>
      </c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5.75" customHeight="1">
      <c r="A94" s="1"/>
      <c r="B94" s="117"/>
      <c r="C94" s="117"/>
      <c r="D94" s="117"/>
      <c r="E94" s="86" t="s">
        <v>35</v>
      </c>
      <c r="F94" s="8" t="s">
        <v>167</v>
      </c>
      <c r="G94" s="20" t="s">
        <v>168</v>
      </c>
      <c r="H94" s="20" t="s">
        <v>16</v>
      </c>
      <c r="I94" s="20" t="s">
        <v>16</v>
      </c>
      <c r="J94" s="20">
        <v>990000</v>
      </c>
      <c r="K94" s="12" t="str">
        <f t="shared" si="5"/>
        <v>-%</v>
      </c>
      <c r="L94" s="118"/>
      <c r="M94" s="118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5.75" customHeight="1">
      <c r="A95" s="1"/>
      <c r="B95" s="117"/>
      <c r="C95" s="117"/>
      <c r="D95" s="118"/>
      <c r="E95" s="135" t="s">
        <v>26</v>
      </c>
      <c r="F95" s="112"/>
      <c r="G95" s="110"/>
      <c r="H95" s="17">
        <f t="shared" ref="H95:J95" si="36">SUM(H93:H94)</f>
        <v>0</v>
      </c>
      <c r="I95" s="17">
        <f t="shared" si="36"/>
        <v>0</v>
      </c>
      <c r="J95" s="17">
        <f t="shared" si="36"/>
        <v>1090000</v>
      </c>
      <c r="K95" s="18" t="str">
        <f t="shared" si="5"/>
        <v>-%</v>
      </c>
      <c r="L95" s="87"/>
      <c r="M95" s="88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5.75" customHeight="1">
      <c r="A96" s="1"/>
      <c r="B96" s="117"/>
      <c r="C96" s="117"/>
      <c r="D96" s="129" t="s">
        <v>71</v>
      </c>
      <c r="E96" s="6" t="s">
        <v>11</v>
      </c>
      <c r="F96" s="6" t="s">
        <v>71</v>
      </c>
      <c r="G96" s="20" t="s">
        <v>169</v>
      </c>
      <c r="H96" s="84">
        <v>0</v>
      </c>
      <c r="I96" s="20">
        <v>30000</v>
      </c>
      <c r="J96" s="84">
        <v>0</v>
      </c>
      <c r="K96" s="12" t="str">
        <f t="shared" si="5"/>
        <v>-%</v>
      </c>
      <c r="L96" s="133"/>
      <c r="M96" s="134" t="s">
        <v>16</v>
      </c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5.75" customHeight="1">
      <c r="A97" s="1"/>
      <c r="B97" s="117"/>
      <c r="C97" s="117"/>
      <c r="D97" s="117"/>
      <c r="E97" s="6" t="s">
        <v>11</v>
      </c>
      <c r="F97" s="6" t="s">
        <v>170</v>
      </c>
      <c r="G97" s="20" t="s">
        <v>171</v>
      </c>
      <c r="H97" s="84">
        <v>0</v>
      </c>
      <c r="I97" s="20" t="s">
        <v>16</v>
      </c>
      <c r="J97" s="84">
        <v>0</v>
      </c>
      <c r="K97" s="12" t="str">
        <f t="shared" si="5"/>
        <v>-%</v>
      </c>
      <c r="L97" s="117"/>
      <c r="M97" s="117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5.75" customHeight="1">
      <c r="A98" s="1"/>
      <c r="B98" s="117"/>
      <c r="C98" s="117"/>
      <c r="D98" s="117"/>
      <c r="E98" s="6" t="s">
        <v>11</v>
      </c>
      <c r="F98" s="8" t="s">
        <v>172</v>
      </c>
      <c r="G98" s="20" t="s">
        <v>173</v>
      </c>
      <c r="H98" s="84">
        <v>171460</v>
      </c>
      <c r="I98" s="20">
        <v>141460</v>
      </c>
      <c r="J98" s="84">
        <v>0</v>
      </c>
      <c r="K98" s="12">
        <f t="shared" si="5"/>
        <v>0</v>
      </c>
      <c r="L98" s="118"/>
      <c r="M98" s="118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5.75" customHeight="1">
      <c r="A99" s="1"/>
      <c r="B99" s="117"/>
      <c r="C99" s="117"/>
      <c r="D99" s="118"/>
      <c r="E99" s="136" t="s">
        <v>26</v>
      </c>
      <c r="F99" s="112"/>
      <c r="G99" s="110"/>
      <c r="H99" s="17">
        <f t="shared" ref="H99:J99" si="37">SUM(H96:H98)</f>
        <v>171460</v>
      </c>
      <c r="I99" s="17">
        <f t="shared" si="37"/>
        <v>171460</v>
      </c>
      <c r="J99" s="17">
        <f t="shared" si="37"/>
        <v>0</v>
      </c>
      <c r="K99" s="18">
        <f t="shared" si="5"/>
        <v>0</v>
      </c>
      <c r="L99" s="85"/>
      <c r="M99" s="85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5.75" customHeight="1">
      <c r="A100" s="1"/>
      <c r="B100" s="117"/>
      <c r="C100" s="118"/>
      <c r="D100" s="111" t="s">
        <v>48</v>
      </c>
      <c r="E100" s="112"/>
      <c r="F100" s="112"/>
      <c r="G100" s="110"/>
      <c r="H100" s="45">
        <f t="shared" ref="H100:J100" si="38">SUM(H89,H92,H95,H99)</f>
        <v>171460</v>
      </c>
      <c r="I100" s="45">
        <f t="shared" si="38"/>
        <v>171460</v>
      </c>
      <c r="J100" s="45">
        <f t="shared" si="38"/>
        <v>1375000</v>
      </c>
      <c r="K100" s="46">
        <f t="shared" si="5"/>
        <v>8.0193631167619266</v>
      </c>
      <c r="L100" s="89"/>
      <c r="M100" s="89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5.75" customHeight="1">
      <c r="A101" s="1"/>
      <c r="B101" s="118"/>
      <c r="C101" s="137" t="s">
        <v>38</v>
      </c>
      <c r="D101" s="112"/>
      <c r="E101" s="112"/>
      <c r="F101" s="112"/>
      <c r="G101" s="110"/>
      <c r="H101" s="90">
        <f ca="1">SUMIF(D23:G100, "합계", H23:H100)</f>
        <v>1778910</v>
      </c>
      <c r="I101" s="90">
        <f ca="1">SUMIF(D23:G100, "합계", I23:I100)</f>
        <v>4883758</v>
      </c>
      <c r="J101" s="90">
        <f ca="1">SUMIF(D23:G100, "합계", J23:J100)</f>
        <v>8890768</v>
      </c>
      <c r="K101" s="91">
        <f t="shared" ca="1" si="5"/>
        <v>4.9978739790096185</v>
      </c>
      <c r="L101" s="92" t="s">
        <v>174</v>
      </c>
      <c r="M101" s="92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5.75" customHeight="1">
      <c r="A103" s="1"/>
      <c r="B103" s="1"/>
      <c r="C103" s="1"/>
      <c r="D103" s="1"/>
      <c r="E103" s="1"/>
      <c r="F103" s="93"/>
      <c r="G103" s="93"/>
      <c r="H103" s="93"/>
      <c r="I103" s="94"/>
      <c r="J103" s="94"/>
      <c r="K103" s="9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5.75" customHeight="1">
      <c r="A104" s="1"/>
      <c r="B104" s="1"/>
      <c r="C104" s="1"/>
      <c r="D104" s="1"/>
      <c r="E104" s="1"/>
      <c r="F104" s="93"/>
      <c r="G104" s="93"/>
      <c r="H104" s="93"/>
      <c r="I104" s="94"/>
      <c r="J104" s="94"/>
      <c r="K104" s="9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5.75" customHeight="1">
      <c r="A105" s="1"/>
      <c r="B105" s="1"/>
      <c r="C105" s="1"/>
      <c r="D105" s="1"/>
      <c r="E105" s="1"/>
      <c r="F105" s="93"/>
      <c r="G105" s="93"/>
      <c r="H105" s="93"/>
      <c r="I105" s="94"/>
      <c r="J105" s="94"/>
      <c r="K105" s="9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5.75" customHeight="1">
      <c r="A106" s="1"/>
      <c r="B106" s="1"/>
      <c r="C106" s="1"/>
      <c r="D106" s="1"/>
      <c r="E106" s="1"/>
      <c r="G106" s="63" t="s">
        <v>38</v>
      </c>
      <c r="H106" s="95" t="s">
        <v>175</v>
      </c>
      <c r="I106" s="95" t="s">
        <v>6</v>
      </c>
      <c r="J106" s="96" t="s">
        <v>176</v>
      </c>
      <c r="K106" s="97" t="s">
        <v>177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5.75" customHeight="1">
      <c r="A107" s="1"/>
      <c r="B107" s="1"/>
      <c r="C107" s="1"/>
      <c r="D107" s="1"/>
      <c r="E107" s="1"/>
      <c r="G107" s="98" t="s">
        <v>0</v>
      </c>
      <c r="H107" s="99">
        <f t="shared" ref="H107:J107" si="39">H18</f>
        <v>8349230</v>
      </c>
      <c r="I107" s="99">
        <f t="shared" si="39"/>
        <v>13826080</v>
      </c>
      <c r="J107" s="99">
        <f t="shared" si="39"/>
        <v>13170826</v>
      </c>
      <c r="K107" s="100">
        <f t="shared" ref="K107:K109" si="40">IFERROR(J107/H107,"-%")</f>
        <v>1.5774899002662521</v>
      </c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5.75" customHeight="1">
      <c r="A108" s="1"/>
      <c r="B108" s="1"/>
      <c r="C108" s="1"/>
      <c r="D108" s="1"/>
      <c r="E108" s="1"/>
      <c r="G108" s="101" t="s">
        <v>39</v>
      </c>
      <c r="H108" s="99">
        <f t="shared" ref="H108:J108" ca="1" si="41">H101</f>
        <v>1778910</v>
      </c>
      <c r="I108" s="102">
        <f t="shared" ca="1" si="41"/>
        <v>4883758</v>
      </c>
      <c r="J108" s="99">
        <f t="shared" ca="1" si="41"/>
        <v>8890768</v>
      </c>
      <c r="K108" s="100">
        <f t="shared" ca="1" si="40"/>
        <v>4.9978739790096185</v>
      </c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5.75" customHeight="1">
      <c r="A109" s="1"/>
      <c r="B109" s="1"/>
      <c r="C109" s="1"/>
      <c r="D109" s="1"/>
      <c r="E109" s="1"/>
      <c r="G109" s="103" t="s">
        <v>178</v>
      </c>
      <c r="H109" s="104">
        <f t="shared" ref="H109:J109" ca="1" si="42">H107-H108</f>
        <v>6570320</v>
      </c>
      <c r="I109" s="104">
        <f t="shared" ca="1" si="42"/>
        <v>8942322</v>
      </c>
      <c r="J109" s="104">
        <f t="shared" ca="1" si="42"/>
        <v>4280058</v>
      </c>
      <c r="K109" s="105">
        <f t="shared" ca="1" si="40"/>
        <v>0.65142306615202916</v>
      </c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06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06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06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06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5.75" customHeight="1">
      <c r="A114" s="1"/>
      <c r="B114" s="1"/>
      <c r="C114" s="1"/>
      <c r="D114" s="1"/>
      <c r="E114" s="1"/>
      <c r="G114" s="63" t="s">
        <v>11</v>
      </c>
      <c r="H114" s="95" t="s">
        <v>175</v>
      </c>
      <c r="I114" s="95" t="s">
        <v>6</v>
      </c>
      <c r="J114" s="96" t="s">
        <v>176</v>
      </c>
      <c r="K114" s="97" t="s">
        <v>177</v>
      </c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5.75" customHeight="1">
      <c r="A115" s="1"/>
      <c r="B115" s="1"/>
      <c r="C115" s="1"/>
      <c r="D115" s="1"/>
      <c r="E115" s="1"/>
      <c r="G115" s="98" t="s">
        <v>0</v>
      </c>
      <c r="H115" s="99">
        <f t="shared" ref="H115:J115" si="43">H11</f>
        <v>2677378</v>
      </c>
      <c r="I115" s="99">
        <f t="shared" si="43"/>
        <v>1598100</v>
      </c>
      <c r="J115" s="99">
        <f t="shared" si="43"/>
        <v>3730768</v>
      </c>
      <c r="K115" s="100">
        <f t="shared" ref="K115:K117" si="44">IFERROR(J115/H115,"-%")</f>
        <v>1.3934408962798679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5.75" customHeight="1">
      <c r="A116" s="1"/>
      <c r="B116" s="1"/>
      <c r="C116" s="1"/>
      <c r="D116" s="1"/>
      <c r="E116" s="1"/>
      <c r="G116" s="101" t="s">
        <v>39</v>
      </c>
      <c r="H116" s="99">
        <f>SUMIF(E23:E98, "학생", H23:H98)</f>
        <v>1607450</v>
      </c>
      <c r="I116" s="99">
        <f>SUMIF(E23:E98, "학생", I23:I98)</f>
        <v>2405778</v>
      </c>
      <c r="J116" s="99">
        <f>SUMIF(E23:E98, "학생", J23:J98)</f>
        <v>1830768</v>
      </c>
      <c r="K116" s="100">
        <f t="shared" si="44"/>
        <v>1.1389268717533982</v>
      </c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5.75" customHeight="1">
      <c r="A117" s="1"/>
      <c r="B117" s="1"/>
      <c r="C117" s="1"/>
      <c r="D117" s="1"/>
      <c r="E117" s="1"/>
      <c r="G117" s="103" t="s">
        <v>178</v>
      </c>
      <c r="H117" s="104">
        <f t="shared" ref="H117:J117" si="45">H115-H116</f>
        <v>1069928</v>
      </c>
      <c r="I117" s="104">
        <f t="shared" si="45"/>
        <v>-807678</v>
      </c>
      <c r="J117" s="104">
        <f t="shared" si="45"/>
        <v>1900000</v>
      </c>
      <c r="K117" s="105">
        <f t="shared" si="44"/>
        <v>1.7758204290382156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06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5.75" customHeight="1">
      <c r="A119" s="1"/>
      <c r="B119" s="1"/>
      <c r="C119" s="1"/>
      <c r="D119" s="1"/>
      <c r="E119" s="1"/>
      <c r="G119" s="63" t="s">
        <v>27</v>
      </c>
      <c r="H119" s="95" t="s">
        <v>175</v>
      </c>
      <c r="I119" s="95" t="s">
        <v>6</v>
      </c>
      <c r="J119" s="96" t="s">
        <v>176</v>
      </c>
      <c r="K119" s="97" t="s">
        <v>177</v>
      </c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5.75" customHeight="1">
      <c r="A120" s="1"/>
      <c r="B120" s="1"/>
      <c r="C120" s="1"/>
      <c r="D120" s="1"/>
      <c r="E120" s="1"/>
      <c r="G120" s="98" t="s">
        <v>0</v>
      </c>
      <c r="H120" s="99">
        <f t="shared" ref="H120:J120" si="46">H15</f>
        <v>171460</v>
      </c>
      <c r="I120" s="99">
        <f t="shared" si="46"/>
        <v>5657660</v>
      </c>
      <c r="J120" s="99">
        <f t="shared" si="46"/>
        <v>5060000</v>
      </c>
      <c r="K120" s="100">
        <f t="shared" ref="K120:K122" si="47">IFERROR(J120/H120,"-%")</f>
        <v>29.511256269683891</v>
      </c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5.75" customHeight="1">
      <c r="A121" s="1"/>
      <c r="B121" s="1"/>
      <c r="C121" s="1"/>
      <c r="D121" s="1"/>
      <c r="E121" s="1"/>
      <c r="G121" s="101" t="s">
        <v>39</v>
      </c>
      <c r="H121" s="99">
        <f>SUMIF(E23:E98, "본회계", H23:H98)</f>
        <v>171460</v>
      </c>
      <c r="I121" s="99">
        <f>SUMIF(E23:E98, "본회계", I23:I98)</f>
        <v>2393980</v>
      </c>
      <c r="J121" s="99">
        <f>SUMIF(E23:E98, "본회계", J23:J98)</f>
        <v>5060000</v>
      </c>
      <c r="K121" s="100">
        <f t="shared" si="47"/>
        <v>29.511256269683891</v>
      </c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5.75" customHeight="1">
      <c r="A122" s="1"/>
      <c r="B122" s="1"/>
      <c r="C122" s="1"/>
      <c r="D122" s="1"/>
      <c r="E122" s="1"/>
      <c r="G122" s="103" t="s">
        <v>178</v>
      </c>
      <c r="H122" s="104">
        <f t="shared" ref="H122:J122" si="48">H120-H121</f>
        <v>0</v>
      </c>
      <c r="I122" s="104">
        <f t="shared" si="48"/>
        <v>3263680</v>
      </c>
      <c r="J122" s="104">
        <f t="shared" si="48"/>
        <v>0</v>
      </c>
      <c r="K122" s="105" t="str">
        <f t="shared" si="47"/>
        <v>-%</v>
      </c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06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5.75" customHeight="1">
      <c r="A124" s="1"/>
      <c r="B124" s="1"/>
      <c r="C124" s="1"/>
      <c r="D124" s="1"/>
      <c r="E124" s="1"/>
      <c r="G124" s="63" t="s">
        <v>35</v>
      </c>
      <c r="H124" s="95" t="s">
        <v>175</v>
      </c>
      <c r="I124" s="95" t="s">
        <v>6</v>
      </c>
      <c r="J124" s="96" t="s">
        <v>176</v>
      </c>
      <c r="K124" s="97" t="s">
        <v>177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5.75" customHeight="1">
      <c r="A125" s="1"/>
      <c r="B125" s="1"/>
      <c r="C125" s="1"/>
      <c r="D125" s="1"/>
      <c r="E125" s="1"/>
      <c r="G125" s="98" t="s">
        <v>0</v>
      </c>
      <c r="H125" s="99">
        <f t="shared" ref="H125:J125" si="49">H17</f>
        <v>5500392</v>
      </c>
      <c r="I125" s="99">
        <f t="shared" si="49"/>
        <v>6570320</v>
      </c>
      <c r="J125" s="99">
        <f t="shared" si="49"/>
        <v>4380058</v>
      </c>
      <c r="K125" s="100">
        <f t="shared" ref="K125:K127" si="50">IFERROR(J125/H125,"-%")</f>
        <v>0.79631742610344858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5.75" customHeight="1">
      <c r="A126" s="1"/>
      <c r="B126" s="1"/>
      <c r="C126" s="1"/>
      <c r="D126" s="1"/>
      <c r="E126" s="1"/>
      <c r="G126" s="101" t="s">
        <v>39</v>
      </c>
      <c r="H126" s="99">
        <f>SUMIF(E23:E98, "자치", H23:H98)</f>
        <v>0</v>
      </c>
      <c r="I126" s="99">
        <f>SUMIF(E23:E98, "자치", I23:I98)</f>
        <v>84000</v>
      </c>
      <c r="J126" s="99">
        <f>SUMIF(E23:E98, "자치", J23:J98)</f>
        <v>2000000</v>
      </c>
      <c r="K126" s="100" t="str">
        <f t="shared" si="50"/>
        <v>-%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5.75" customHeight="1">
      <c r="A127" s="1"/>
      <c r="B127" s="1"/>
      <c r="C127" s="1"/>
      <c r="D127" s="1"/>
      <c r="E127" s="1"/>
      <c r="G127" s="103" t="s">
        <v>178</v>
      </c>
      <c r="H127" s="104">
        <f t="shared" ref="H127:J127" si="51">H125-H126</f>
        <v>5500392</v>
      </c>
      <c r="I127" s="104">
        <f t="shared" si="51"/>
        <v>6486320</v>
      </c>
      <c r="J127" s="104">
        <f t="shared" si="51"/>
        <v>2380058</v>
      </c>
      <c r="K127" s="105">
        <f t="shared" si="50"/>
        <v>0.43270697797538793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5.75" customHeight="1"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8"/>
    </row>
    <row r="302" spans="1:23" ht="15.75" customHeight="1"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8"/>
    </row>
    <row r="303" spans="1:23" ht="15.75" customHeight="1"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8"/>
    </row>
    <row r="304" spans="1:23" ht="15.75" customHeight="1"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8"/>
    </row>
    <row r="305" spans="2:13" ht="15.75" customHeight="1"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8"/>
    </row>
    <row r="306" spans="2:13" ht="15.75" customHeight="1"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8"/>
    </row>
    <row r="307" spans="2:13" ht="15.75" customHeight="1"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8"/>
    </row>
    <row r="308" spans="2:13" ht="15.75" customHeight="1"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8"/>
    </row>
    <row r="309" spans="2:13" ht="15.75" customHeight="1"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8"/>
    </row>
    <row r="310" spans="2:13" ht="15.75" customHeight="1"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8"/>
    </row>
    <row r="311" spans="2:13" ht="15.75" customHeight="1"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8"/>
    </row>
    <row r="312" spans="2:13" ht="15.75" customHeight="1"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8"/>
    </row>
    <row r="313" spans="2:13" ht="15.75" customHeight="1"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8"/>
    </row>
    <row r="314" spans="2:13" ht="15.75" customHeight="1"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8"/>
    </row>
    <row r="315" spans="2:13" ht="15.75" customHeight="1"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8"/>
    </row>
    <row r="316" spans="2:13" ht="15.75" customHeight="1"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8"/>
    </row>
    <row r="317" spans="2:13" ht="15.75" customHeight="1"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8"/>
    </row>
    <row r="318" spans="2:13" ht="15.75" customHeight="1"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8"/>
    </row>
    <row r="319" spans="2:13" ht="15.75" customHeight="1"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8"/>
    </row>
    <row r="320" spans="2:13" ht="15.75" customHeight="1"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8"/>
    </row>
    <row r="321" spans="2:13" ht="15.75" customHeight="1"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8"/>
    </row>
    <row r="322" spans="2:13" ht="15.75" customHeight="1"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8"/>
    </row>
    <row r="323" spans="2:13" ht="15.75" customHeight="1"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8"/>
    </row>
    <row r="324" spans="2:13" ht="15.75" customHeight="1"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8"/>
    </row>
    <row r="325" spans="2:13" ht="15.75" customHeight="1"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8"/>
    </row>
    <row r="326" spans="2:13" ht="15.75" customHeight="1"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8"/>
    </row>
    <row r="327" spans="2:13" ht="15.75" customHeight="1"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8"/>
    </row>
    <row r="328" spans="2:13" ht="15.75" customHeight="1"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8"/>
    </row>
    <row r="329" spans="2:13" ht="15.75" customHeight="1"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8"/>
    </row>
    <row r="330" spans="2:13" ht="15.75" customHeight="1"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8"/>
    </row>
    <row r="331" spans="2:13" ht="15.75" customHeight="1"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8"/>
    </row>
    <row r="332" spans="2:13" ht="15.75" customHeight="1"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8"/>
    </row>
    <row r="333" spans="2:13" ht="15.75" customHeight="1"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8"/>
    </row>
    <row r="334" spans="2:13" ht="15.75" customHeight="1"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8"/>
    </row>
    <row r="335" spans="2:13" ht="15.75" customHeight="1"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8"/>
    </row>
    <row r="336" spans="2:13" ht="15.75" customHeight="1"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8"/>
    </row>
    <row r="337" spans="2:13" ht="15.75" customHeight="1"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8"/>
    </row>
    <row r="338" spans="2:13" ht="15.75" customHeight="1"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8"/>
    </row>
    <row r="339" spans="2:13" ht="15.75" customHeight="1"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8"/>
    </row>
    <row r="340" spans="2:13" ht="15.75" customHeight="1"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8"/>
    </row>
    <row r="341" spans="2:13" ht="15.75" customHeight="1"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8"/>
    </row>
    <row r="342" spans="2:13" ht="15.75" customHeight="1"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8"/>
    </row>
    <row r="343" spans="2:13" ht="15.75" customHeight="1"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8"/>
    </row>
    <row r="344" spans="2:13" ht="15.75" customHeight="1"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8"/>
    </row>
    <row r="345" spans="2:13" ht="15.75" customHeight="1"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8"/>
    </row>
    <row r="346" spans="2:13" ht="15.75" customHeight="1"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8"/>
    </row>
    <row r="347" spans="2:13" ht="15.75" customHeight="1"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8"/>
    </row>
    <row r="348" spans="2:13" ht="15.75" customHeight="1"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8"/>
    </row>
    <row r="349" spans="2:13" ht="15.75" customHeight="1"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8"/>
    </row>
    <row r="350" spans="2:13" ht="15.75" customHeight="1"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8"/>
    </row>
    <row r="351" spans="2:13" ht="15.75" customHeight="1"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8"/>
    </row>
    <row r="352" spans="2:13" ht="15.75" customHeight="1"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8"/>
    </row>
    <row r="353" spans="2:13" ht="15.75" customHeight="1"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8"/>
    </row>
    <row r="354" spans="2:13" ht="15.75" customHeight="1"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8"/>
    </row>
    <row r="355" spans="2:13" ht="15.75" customHeight="1"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8"/>
    </row>
    <row r="356" spans="2:13" ht="15.75" customHeight="1"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8"/>
    </row>
    <row r="357" spans="2:13" ht="15.75" customHeight="1"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8"/>
    </row>
    <row r="358" spans="2:13" ht="15.75" customHeight="1"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8"/>
    </row>
    <row r="359" spans="2:13" ht="15.75" customHeight="1"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8"/>
    </row>
    <row r="360" spans="2:13" ht="15.75" customHeight="1"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8"/>
    </row>
    <row r="361" spans="2:13" ht="15.75" customHeight="1"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8"/>
    </row>
    <row r="362" spans="2:13" ht="15.75" customHeight="1"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8"/>
    </row>
    <row r="363" spans="2:13" ht="15.75" customHeight="1"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8"/>
    </row>
    <row r="364" spans="2:13" ht="15.75" customHeight="1"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8"/>
    </row>
    <row r="365" spans="2:13" ht="15.75" customHeight="1"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8"/>
    </row>
    <row r="366" spans="2:13" ht="15.75" customHeight="1"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8"/>
    </row>
    <row r="367" spans="2:13" ht="15.75" customHeight="1"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8"/>
    </row>
    <row r="368" spans="2:13" ht="15.75" customHeight="1"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8"/>
    </row>
    <row r="369" spans="2:13" ht="15.75" customHeight="1"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8"/>
    </row>
    <row r="370" spans="2:13" ht="15.75" customHeight="1"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8"/>
    </row>
    <row r="371" spans="2:13" ht="15.75" customHeight="1"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8"/>
    </row>
    <row r="372" spans="2:13" ht="15.75" customHeight="1"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8"/>
    </row>
    <row r="373" spans="2:13" ht="15.75" customHeight="1"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8"/>
    </row>
    <row r="374" spans="2:13" ht="15.75" customHeight="1"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8"/>
    </row>
    <row r="375" spans="2:13" ht="15.75" customHeight="1"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8"/>
    </row>
    <row r="376" spans="2:13" ht="15.75" customHeight="1"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8"/>
    </row>
    <row r="377" spans="2:13" ht="15.75" customHeight="1"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8"/>
    </row>
    <row r="378" spans="2:13" ht="15.75" customHeight="1"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8"/>
    </row>
    <row r="379" spans="2:13" ht="15.75" customHeight="1"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8"/>
    </row>
    <row r="380" spans="2:13" ht="15.75" customHeight="1"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8"/>
    </row>
    <row r="381" spans="2:13" ht="15.75" customHeight="1"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8"/>
    </row>
    <row r="382" spans="2:13" ht="15.75" customHeight="1"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8"/>
    </row>
    <row r="383" spans="2:13" ht="15.75" customHeight="1"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8"/>
    </row>
    <row r="384" spans="2:13" ht="15.75" customHeight="1"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8"/>
    </row>
    <row r="385" spans="2:13" ht="15.75" customHeight="1"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8"/>
    </row>
    <row r="386" spans="2:13" ht="15.75" customHeight="1"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8"/>
    </row>
    <row r="387" spans="2:13" ht="15.75" customHeight="1"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8"/>
    </row>
    <row r="388" spans="2:13" ht="15.75" customHeight="1"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8"/>
    </row>
    <row r="389" spans="2:13" ht="15.75" customHeight="1"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8"/>
    </row>
    <row r="390" spans="2:13" ht="15.75" customHeight="1"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8"/>
    </row>
    <row r="391" spans="2:13" ht="15.75" customHeight="1"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8"/>
    </row>
    <row r="392" spans="2:13" ht="15.75" customHeight="1"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8"/>
    </row>
    <row r="393" spans="2:13" ht="15.75" customHeight="1"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8"/>
    </row>
    <row r="394" spans="2:13" ht="15.75" customHeight="1"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8"/>
    </row>
    <row r="395" spans="2:13" ht="15.75" customHeight="1"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8"/>
    </row>
    <row r="396" spans="2:13" ht="15.75" customHeight="1"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8"/>
    </row>
    <row r="397" spans="2:13" ht="15.75" customHeight="1"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8"/>
    </row>
    <row r="398" spans="2:13" ht="15.75" customHeight="1"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8"/>
    </row>
    <row r="399" spans="2:13" ht="15.75" customHeight="1"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8"/>
    </row>
    <row r="400" spans="2:13" ht="15.75" customHeight="1"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8"/>
    </row>
    <row r="401" spans="2:13" ht="15.75" customHeight="1"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8"/>
    </row>
    <row r="402" spans="2:13" ht="15.75" customHeight="1"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8"/>
    </row>
    <row r="403" spans="2:13" ht="15.75" customHeight="1"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8"/>
    </row>
    <row r="404" spans="2:13" ht="15.75" customHeight="1"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8"/>
    </row>
    <row r="405" spans="2:13" ht="15.75" customHeight="1"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8"/>
    </row>
    <row r="406" spans="2:13" ht="15.75" customHeight="1"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8"/>
    </row>
    <row r="407" spans="2:13" ht="15.75" customHeight="1">
      <c r="B407" s="107"/>
      <c r="C407" s="107"/>
      <c r="D407" s="107"/>
      <c r="E407" s="107"/>
      <c r="F407" s="107"/>
      <c r="G407" s="107"/>
      <c r="H407" s="107"/>
      <c r="I407" s="107"/>
      <c r="J407" s="107"/>
      <c r="K407" s="107"/>
      <c r="L407" s="107"/>
      <c r="M407" s="108"/>
    </row>
    <row r="408" spans="2:13" ht="15.75" customHeight="1"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8"/>
    </row>
    <row r="409" spans="2:13" ht="15.75" customHeight="1">
      <c r="B409" s="107"/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8"/>
    </row>
    <row r="410" spans="2:13" ht="15.75" customHeight="1"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8"/>
    </row>
    <row r="411" spans="2:13" ht="15.75" customHeight="1"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8"/>
    </row>
    <row r="412" spans="2:13" ht="15.75" customHeight="1"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8"/>
    </row>
    <row r="413" spans="2:13" ht="15.75" customHeight="1"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8"/>
    </row>
    <row r="414" spans="2:13" ht="15.75" customHeight="1"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8"/>
    </row>
    <row r="415" spans="2:13" ht="15.75" customHeight="1"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8"/>
    </row>
    <row r="416" spans="2:13" ht="15.75" customHeight="1"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8"/>
    </row>
    <row r="417" spans="2:13" ht="15.75" customHeight="1"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8"/>
    </row>
    <row r="418" spans="2:13" ht="15.75" customHeight="1"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8"/>
    </row>
    <row r="419" spans="2:13" ht="15.75" customHeight="1"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8"/>
    </row>
    <row r="420" spans="2:13" ht="15.75" customHeight="1"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8"/>
    </row>
    <row r="421" spans="2:13" ht="15.75" customHeight="1">
      <c r="B421" s="107"/>
      <c r="C421" s="107"/>
      <c r="D421" s="107"/>
      <c r="E421" s="107"/>
      <c r="F421" s="107"/>
      <c r="G421" s="107"/>
      <c r="H421" s="107"/>
      <c r="I421" s="107"/>
      <c r="J421" s="107"/>
      <c r="K421" s="107"/>
      <c r="L421" s="107"/>
      <c r="M421" s="108"/>
    </row>
    <row r="422" spans="2:13" ht="15.75" customHeight="1">
      <c r="B422" s="107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8"/>
    </row>
    <row r="423" spans="2:13" ht="15.75" customHeight="1">
      <c r="B423" s="107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8"/>
    </row>
    <row r="424" spans="2:13" ht="15.75" customHeight="1"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8"/>
    </row>
    <row r="425" spans="2:13" ht="15.75" customHeight="1"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8"/>
    </row>
    <row r="426" spans="2:13" ht="15.75" customHeight="1"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8"/>
    </row>
    <row r="427" spans="2:13" ht="15.75" customHeight="1"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8"/>
    </row>
    <row r="428" spans="2:13" ht="15.75" customHeight="1"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8"/>
    </row>
    <row r="429" spans="2:13" ht="15.75" customHeight="1"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8"/>
    </row>
    <row r="430" spans="2:13" ht="15.75" customHeight="1"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8"/>
    </row>
    <row r="431" spans="2:13" ht="15.75" customHeight="1"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8"/>
    </row>
    <row r="432" spans="2:13" ht="15.75" customHeight="1"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8"/>
    </row>
    <row r="433" spans="2:13" ht="15.75" customHeight="1"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8"/>
    </row>
    <row r="434" spans="2:13" ht="15.75" customHeight="1"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8"/>
    </row>
    <row r="435" spans="2:13" ht="15.75" customHeight="1">
      <c r="B435" s="107"/>
      <c r="C435" s="107"/>
      <c r="D435" s="107"/>
      <c r="E435" s="107"/>
      <c r="F435" s="107"/>
      <c r="G435" s="107"/>
      <c r="H435" s="107"/>
      <c r="I435" s="107"/>
      <c r="J435" s="107"/>
      <c r="K435" s="107"/>
      <c r="L435" s="107"/>
      <c r="M435" s="108"/>
    </row>
    <row r="436" spans="2:13" ht="15.75" customHeight="1">
      <c r="B436" s="107"/>
      <c r="C436" s="107"/>
      <c r="D436" s="107"/>
      <c r="E436" s="107"/>
      <c r="F436" s="107"/>
      <c r="G436" s="107"/>
      <c r="H436" s="107"/>
      <c r="I436" s="107"/>
      <c r="J436" s="107"/>
      <c r="K436" s="107"/>
      <c r="L436" s="107"/>
      <c r="M436" s="108"/>
    </row>
    <row r="437" spans="2:13" ht="15.75" customHeight="1">
      <c r="B437" s="107"/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8"/>
    </row>
    <row r="438" spans="2:13" ht="15.75" customHeight="1"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8"/>
    </row>
    <row r="439" spans="2:13" ht="15.75" customHeight="1"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8"/>
    </row>
    <row r="440" spans="2:13" ht="15.75" customHeight="1"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8"/>
    </row>
    <row r="441" spans="2:13" ht="15.75" customHeight="1"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8"/>
    </row>
    <row r="442" spans="2:13" ht="15.75" customHeight="1"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8"/>
    </row>
    <row r="443" spans="2:13" ht="15.75" customHeight="1"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8"/>
    </row>
    <row r="444" spans="2:13" ht="15.75" customHeight="1"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8"/>
    </row>
    <row r="445" spans="2:13" ht="15.75" customHeight="1"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8"/>
    </row>
    <row r="446" spans="2:13" ht="15.75" customHeight="1"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8"/>
    </row>
    <row r="447" spans="2:13" ht="15.75" customHeight="1"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8"/>
    </row>
    <row r="448" spans="2:13" ht="15.75" customHeight="1"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8"/>
    </row>
    <row r="449" spans="2:13" ht="15.75" customHeight="1"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8"/>
    </row>
    <row r="450" spans="2:13" ht="15.75" customHeight="1">
      <c r="B450" s="107"/>
      <c r="C450" s="107"/>
      <c r="D450" s="107"/>
      <c r="E450" s="107"/>
      <c r="F450" s="107"/>
      <c r="G450" s="107"/>
      <c r="H450" s="107"/>
      <c r="I450" s="107"/>
      <c r="J450" s="107"/>
      <c r="K450" s="107"/>
      <c r="L450" s="107"/>
      <c r="M450" s="108"/>
    </row>
    <row r="451" spans="2:13" ht="15.75" customHeight="1">
      <c r="B451" s="107"/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8"/>
    </row>
    <row r="452" spans="2:13" ht="15.75" customHeight="1">
      <c r="B452" s="107"/>
      <c r="C452" s="107"/>
      <c r="D452" s="107"/>
      <c r="E452" s="107"/>
      <c r="F452" s="107"/>
      <c r="G452" s="107"/>
      <c r="H452" s="107"/>
      <c r="I452" s="107"/>
      <c r="J452" s="107"/>
      <c r="K452" s="107"/>
      <c r="L452" s="107"/>
      <c r="M452" s="108"/>
    </row>
    <row r="453" spans="2:13" ht="15.75" customHeight="1">
      <c r="B453" s="107"/>
      <c r="C453" s="107"/>
      <c r="D453" s="107"/>
      <c r="E453" s="107"/>
      <c r="F453" s="107"/>
      <c r="G453" s="107"/>
      <c r="H453" s="107"/>
      <c r="I453" s="107"/>
      <c r="J453" s="107"/>
      <c r="K453" s="107"/>
      <c r="L453" s="107"/>
      <c r="M453" s="108"/>
    </row>
    <row r="454" spans="2:13" ht="15.75" customHeight="1">
      <c r="B454" s="107"/>
      <c r="C454" s="107"/>
      <c r="D454" s="107"/>
      <c r="E454" s="107"/>
      <c r="F454" s="107"/>
      <c r="G454" s="107"/>
      <c r="H454" s="107"/>
      <c r="I454" s="107"/>
      <c r="J454" s="107"/>
      <c r="K454" s="107"/>
      <c r="L454" s="107"/>
      <c r="M454" s="108"/>
    </row>
    <row r="455" spans="2:13" ht="15.75" customHeight="1">
      <c r="B455" s="107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8"/>
    </row>
    <row r="456" spans="2:13" ht="15.75" customHeight="1">
      <c r="B456" s="107"/>
      <c r="C456" s="107"/>
      <c r="D456" s="107"/>
      <c r="E456" s="107"/>
      <c r="F456" s="107"/>
      <c r="G456" s="107"/>
      <c r="H456" s="107"/>
      <c r="I456" s="107"/>
      <c r="J456" s="107"/>
      <c r="K456" s="107"/>
      <c r="L456" s="107"/>
      <c r="M456" s="108"/>
    </row>
    <row r="457" spans="2:13" ht="15.75" customHeight="1">
      <c r="B457" s="107"/>
      <c r="C457" s="107"/>
      <c r="D457" s="107"/>
      <c r="E457" s="107"/>
      <c r="F457" s="107"/>
      <c r="G457" s="107"/>
      <c r="H457" s="107"/>
      <c r="I457" s="107"/>
      <c r="J457" s="107"/>
      <c r="K457" s="107"/>
      <c r="L457" s="107"/>
      <c r="M457" s="108"/>
    </row>
    <row r="458" spans="2:13" ht="15.75" customHeight="1">
      <c r="B458" s="107"/>
      <c r="C458" s="107"/>
      <c r="D458" s="107"/>
      <c r="E458" s="107"/>
      <c r="F458" s="107"/>
      <c r="G458" s="107"/>
      <c r="H458" s="107"/>
      <c r="I458" s="107"/>
      <c r="J458" s="107"/>
      <c r="K458" s="107"/>
      <c r="L458" s="107"/>
      <c r="M458" s="108"/>
    </row>
    <row r="459" spans="2:13" ht="15.75" customHeight="1">
      <c r="B459" s="107"/>
      <c r="C459" s="107"/>
      <c r="D459" s="107"/>
      <c r="E459" s="107"/>
      <c r="F459" s="107"/>
      <c r="G459" s="107"/>
      <c r="H459" s="107"/>
      <c r="I459" s="107"/>
      <c r="J459" s="107"/>
      <c r="K459" s="107"/>
      <c r="L459" s="107"/>
      <c r="M459" s="108"/>
    </row>
    <row r="460" spans="2:13" ht="15.75" customHeight="1">
      <c r="B460" s="107"/>
      <c r="C460" s="107"/>
      <c r="D460" s="107"/>
      <c r="E460" s="107"/>
      <c r="F460" s="107"/>
      <c r="G460" s="107"/>
      <c r="H460" s="107"/>
      <c r="I460" s="107"/>
      <c r="J460" s="107"/>
      <c r="K460" s="107"/>
      <c r="L460" s="107"/>
      <c r="M460" s="108"/>
    </row>
    <row r="461" spans="2:13" ht="15.75" customHeight="1">
      <c r="B461" s="107"/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8"/>
    </row>
    <row r="462" spans="2:13" ht="15.75" customHeight="1"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8"/>
    </row>
    <row r="463" spans="2:13" ht="15.75" customHeight="1"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8"/>
    </row>
    <row r="464" spans="2:13" ht="15.75" customHeight="1"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8"/>
    </row>
    <row r="465" spans="2:13" ht="15.75" customHeight="1"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8"/>
    </row>
    <row r="466" spans="2:13" ht="15.75" customHeight="1"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8"/>
    </row>
    <row r="467" spans="2:13" ht="15.75" customHeight="1"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8"/>
    </row>
    <row r="468" spans="2:13" ht="15.75" customHeight="1"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8"/>
    </row>
    <row r="469" spans="2:13" ht="15.75" customHeight="1"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8"/>
    </row>
    <row r="470" spans="2:13" ht="15.75" customHeight="1"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8"/>
    </row>
    <row r="471" spans="2:13" ht="15.75" customHeight="1"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8"/>
    </row>
    <row r="472" spans="2:13" ht="15.75" customHeight="1"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8"/>
    </row>
    <row r="473" spans="2:13" ht="15.75" customHeight="1"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8"/>
    </row>
    <row r="474" spans="2:13" ht="15.75" customHeight="1"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8"/>
    </row>
    <row r="475" spans="2:13" ht="15.75" customHeight="1"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8"/>
    </row>
    <row r="476" spans="2:13" ht="15.75" customHeight="1"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8"/>
    </row>
    <row r="477" spans="2:13" ht="15.75" customHeight="1"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8"/>
    </row>
    <row r="478" spans="2:13" ht="15.75" customHeight="1">
      <c r="B478" s="107"/>
      <c r="C478" s="107"/>
      <c r="D478" s="107"/>
      <c r="E478" s="107"/>
      <c r="F478" s="107"/>
      <c r="G478" s="107"/>
      <c r="H478" s="107"/>
      <c r="I478" s="107"/>
      <c r="J478" s="107"/>
      <c r="K478" s="107"/>
      <c r="L478" s="107"/>
      <c r="M478" s="108"/>
    </row>
    <row r="479" spans="2:13" ht="15.75" customHeight="1">
      <c r="B479" s="107"/>
      <c r="C479" s="107"/>
      <c r="D479" s="107"/>
      <c r="E479" s="107"/>
      <c r="F479" s="107"/>
      <c r="G479" s="107"/>
      <c r="H479" s="107"/>
      <c r="I479" s="107"/>
      <c r="J479" s="107"/>
      <c r="K479" s="107"/>
      <c r="L479" s="107"/>
      <c r="M479" s="108"/>
    </row>
    <row r="480" spans="2:13" ht="15.75" customHeight="1"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8"/>
    </row>
    <row r="481" spans="2:13" ht="15.75" customHeight="1">
      <c r="B481" s="107"/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8"/>
    </row>
    <row r="482" spans="2:13" ht="15.75" customHeight="1">
      <c r="B482" s="107"/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8"/>
    </row>
    <row r="483" spans="2:13" ht="15.75" customHeight="1">
      <c r="B483" s="107"/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8"/>
    </row>
    <row r="484" spans="2:13" ht="15.75" customHeight="1">
      <c r="B484" s="107"/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8"/>
    </row>
    <row r="485" spans="2:13" ht="15.75" customHeight="1">
      <c r="B485" s="107"/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8"/>
    </row>
    <row r="486" spans="2:13" ht="15.75" customHeight="1"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8"/>
    </row>
    <row r="487" spans="2:13" ht="15.75" customHeight="1">
      <c r="B487" s="107"/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8"/>
    </row>
    <row r="488" spans="2:13" ht="15.75" customHeight="1">
      <c r="B488" s="107"/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8"/>
    </row>
    <row r="489" spans="2:13" ht="15.75" customHeight="1">
      <c r="B489" s="107"/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8"/>
    </row>
    <row r="490" spans="2:13" ht="15.75" customHeight="1">
      <c r="B490" s="107"/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8"/>
    </row>
    <row r="491" spans="2:13" ht="15.75" customHeight="1">
      <c r="B491" s="107"/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8"/>
    </row>
    <row r="492" spans="2:13" ht="15.75" customHeight="1">
      <c r="B492" s="107"/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8"/>
    </row>
    <row r="493" spans="2:13" ht="15.75" customHeight="1">
      <c r="B493" s="107"/>
      <c r="C493" s="107"/>
      <c r="D493" s="107"/>
      <c r="E493" s="107"/>
      <c r="F493" s="107"/>
      <c r="G493" s="107"/>
      <c r="H493" s="107"/>
      <c r="I493" s="107"/>
      <c r="J493" s="107"/>
      <c r="K493" s="107"/>
      <c r="L493" s="107"/>
      <c r="M493" s="108"/>
    </row>
    <row r="494" spans="2:13" ht="15.75" customHeight="1">
      <c r="B494" s="107"/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8"/>
    </row>
    <row r="495" spans="2:13" ht="15.75" customHeight="1">
      <c r="B495" s="107"/>
      <c r="C495" s="107"/>
      <c r="D495" s="107"/>
      <c r="E495" s="107"/>
      <c r="F495" s="107"/>
      <c r="G495" s="107"/>
      <c r="H495" s="107"/>
      <c r="I495" s="107"/>
      <c r="J495" s="107"/>
      <c r="K495" s="107"/>
      <c r="L495" s="107"/>
      <c r="M495" s="108"/>
    </row>
    <row r="496" spans="2:13" ht="15.75" customHeight="1">
      <c r="B496" s="107"/>
      <c r="C496" s="107"/>
      <c r="D496" s="107"/>
      <c r="E496" s="107"/>
      <c r="F496" s="107"/>
      <c r="G496" s="107"/>
      <c r="H496" s="107"/>
      <c r="I496" s="107"/>
      <c r="J496" s="107"/>
      <c r="K496" s="107"/>
      <c r="L496" s="107"/>
      <c r="M496" s="108"/>
    </row>
    <row r="497" spans="2:13" ht="15.75" customHeight="1">
      <c r="B497" s="107"/>
      <c r="C497" s="107"/>
      <c r="D497" s="107"/>
      <c r="E497" s="107"/>
      <c r="F497" s="107"/>
      <c r="G497" s="107"/>
      <c r="H497" s="107"/>
      <c r="I497" s="107"/>
      <c r="J497" s="107"/>
      <c r="K497" s="107"/>
      <c r="L497" s="107"/>
      <c r="M497" s="108"/>
    </row>
    <row r="498" spans="2:13" ht="15.75" customHeight="1">
      <c r="B498" s="107"/>
      <c r="C498" s="107"/>
      <c r="D498" s="107"/>
      <c r="E498" s="107"/>
      <c r="F498" s="107"/>
      <c r="G498" s="107"/>
      <c r="H498" s="107"/>
      <c r="I498" s="107"/>
      <c r="J498" s="107"/>
      <c r="K498" s="107"/>
      <c r="L498" s="107"/>
      <c r="M498" s="108"/>
    </row>
    <row r="499" spans="2:13" ht="15.75" customHeight="1">
      <c r="B499" s="107"/>
      <c r="C499" s="107"/>
      <c r="D499" s="107"/>
      <c r="E499" s="107"/>
      <c r="F499" s="107"/>
      <c r="G499" s="107"/>
      <c r="H499" s="107"/>
      <c r="I499" s="107"/>
      <c r="J499" s="107"/>
      <c r="K499" s="107"/>
      <c r="L499" s="107"/>
      <c r="M499" s="108"/>
    </row>
    <row r="500" spans="2:13" ht="15.75" customHeight="1">
      <c r="B500" s="107"/>
      <c r="C500" s="107"/>
      <c r="D500" s="107"/>
      <c r="E500" s="107"/>
      <c r="F500" s="107"/>
      <c r="G500" s="107"/>
      <c r="H500" s="107"/>
      <c r="I500" s="107"/>
      <c r="J500" s="107"/>
      <c r="K500" s="107"/>
      <c r="L500" s="107"/>
      <c r="M500" s="108"/>
    </row>
    <row r="501" spans="2:13" ht="15.75" customHeight="1">
      <c r="B501" s="107"/>
      <c r="C501" s="107"/>
      <c r="D501" s="107"/>
      <c r="E501" s="107"/>
      <c r="F501" s="107"/>
      <c r="G501" s="107"/>
      <c r="H501" s="107"/>
      <c r="I501" s="107"/>
      <c r="J501" s="107"/>
      <c r="K501" s="107"/>
      <c r="L501" s="107"/>
      <c r="M501" s="108"/>
    </row>
    <row r="502" spans="2:13" ht="15.75" customHeight="1">
      <c r="B502" s="107"/>
      <c r="C502" s="107"/>
      <c r="D502" s="107"/>
      <c r="E502" s="107"/>
      <c r="F502" s="107"/>
      <c r="G502" s="107"/>
      <c r="H502" s="107"/>
      <c r="I502" s="107"/>
      <c r="J502" s="107"/>
      <c r="K502" s="107"/>
      <c r="L502" s="107"/>
      <c r="M502" s="108"/>
    </row>
    <row r="503" spans="2:13" ht="15.75" customHeight="1">
      <c r="B503" s="107"/>
      <c r="C503" s="107"/>
      <c r="D503" s="107"/>
      <c r="E503" s="107"/>
      <c r="F503" s="107"/>
      <c r="G503" s="107"/>
      <c r="H503" s="107"/>
      <c r="I503" s="107"/>
      <c r="J503" s="107"/>
      <c r="K503" s="107"/>
      <c r="L503" s="107"/>
      <c r="M503" s="108"/>
    </row>
    <row r="504" spans="2:13" ht="15.75" customHeight="1">
      <c r="B504" s="107"/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8"/>
    </row>
    <row r="505" spans="2:13" ht="15.75" customHeight="1">
      <c r="B505" s="107"/>
      <c r="C505" s="107"/>
      <c r="D505" s="107"/>
      <c r="E505" s="107"/>
      <c r="F505" s="107"/>
      <c r="G505" s="107"/>
      <c r="H505" s="107"/>
      <c r="I505" s="107"/>
      <c r="J505" s="107"/>
      <c r="K505" s="107"/>
      <c r="L505" s="107"/>
      <c r="M505" s="108"/>
    </row>
    <row r="506" spans="2:13" ht="15.75" customHeight="1">
      <c r="B506" s="107"/>
      <c r="C506" s="107"/>
      <c r="D506" s="107"/>
      <c r="E506" s="107"/>
      <c r="F506" s="107"/>
      <c r="G506" s="107"/>
      <c r="H506" s="107"/>
      <c r="I506" s="107"/>
      <c r="J506" s="107"/>
      <c r="K506" s="107"/>
      <c r="L506" s="107"/>
      <c r="M506" s="108"/>
    </row>
    <row r="507" spans="2:13" ht="15.75" customHeight="1">
      <c r="B507" s="107"/>
      <c r="C507" s="107"/>
      <c r="D507" s="107"/>
      <c r="E507" s="107"/>
      <c r="F507" s="107"/>
      <c r="G507" s="107"/>
      <c r="H507" s="107"/>
      <c r="I507" s="107"/>
      <c r="J507" s="107"/>
      <c r="K507" s="107"/>
      <c r="L507" s="107"/>
      <c r="M507" s="108"/>
    </row>
    <row r="508" spans="2:13" ht="15.75" customHeight="1">
      <c r="B508" s="107"/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8"/>
    </row>
    <row r="509" spans="2:13" ht="15.75" customHeight="1">
      <c r="B509" s="107"/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8"/>
    </row>
    <row r="510" spans="2:13" ht="15.75" customHeight="1">
      <c r="B510" s="107"/>
      <c r="C510" s="107"/>
      <c r="D510" s="107"/>
      <c r="E510" s="107"/>
      <c r="F510" s="107"/>
      <c r="G510" s="107"/>
      <c r="H510" s="107"/>
      <c r="I510" s="107"/>
      <c r="J510" s="107"/>
      <c r="K510" s="107"/>
      <c r="L510" s="107"/>
      <c r="M510" s="108"/>
    </row>
    <row r="511" spans="2:13" ht="15.75" customHeight="1">
      <c r="B511" s="107"/>
      <c r="C511" s="107"/>
      <c r="D511" s="107"/>
      <c r="E511" s="107"/>
      <c r="F511" s="107"/>
      <c r="G511" s="107"/>
      <c r="H511" s="107"/>
      <c r="I511" s="107"/>
      <c r="J511" s="107"/>
      <c r="K511" s="107"/>
      <c r="L511" s="107"/>
      <c r="M511" s="108"/>
    </row>
    <row r="512" spans="2:13" ht="15.75" customHeight="1">
      <c r="B512" s="107"/>
      <c r="C512" s="107"/>
      <c r="D512" s="107"/>
      <c r="E512" s="107"/>
      <c r="F512" s="107"/>
      <c r="G512" s="107"/>
      <c r="H512" s="107"/>
      <c r="I512" s="107"/>
      <c r="J512" s="107"/>
      <c r="K512" s="107"/>
      <c r="L512" s="107"/>
      <c r="M512" s="108"/>
    </row>
    <row r="513" spans="2:13" ht="15.75" customHeight="1"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8"/>
    </row>
    <row r="514" spans="2:13" ht="15.75" customHeight="1"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8"/>
    </row>
    <row r="515" spans="2:13" ht="15.75" customHeight="1"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8"/>
    </row>
    <row r="516" spans="2:13" ht="15.75" customHeight="1"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8"/>
    </row>
    <row r="517" spans="2:13" ht="15.75" customHeight="1"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8"/>
    </row>
    <row r="518" spans="2:13" ht="15.75" customHeight="1"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8"/>
    </row>
    <row r="519" spans="2:13" ht="15.75" customHeight="1"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8"/>
    </row>
    <row r="520" spans="2:13" ht="15.75" customHeight="1"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8"/>
    </row>
    <row r="521" spans="2:13" ht="15.75" customHeight="1"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8"/>
    </row>
    <row r="522" spans="2:13" ht="15.75" customHeight="1"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8"/>
    </row>
    <row r="523" spans="2:13" ht="15.75" customHeight="1"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8"/>
    </row>
    <row r="524" spans="2:13" ht="15.75" customHeight="1"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8"/>
    </row>
    <row r="525" spans="2:13" ht="15.75" customHeight="1"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8"/>
    </row>
    <row r="526" spans="2:13" ht="15.75" customHeight="1"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8"/>
    </row>
    <row r="527" spans="2:13" ht="15.75" customHeight="1"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8"/>
    </row>
    <row r="528" spans="2:13" ht="15.75" customHeight="1"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8"/>
    </row>
    <row r="529" spans="2:13" ht="15.75" customHeight="1"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8"/>
    </row>
    <row r="530" spans="2:13" ht="15.75" customHeight="1"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8"/>
    </row>
    <row r="531" spans="2:13" ht="15.75" customHeight="1"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8"/>
    </row>
    <row r="532" spans="2:13" ht="15.75" customHeight="1"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8"/>
    </row>
    <row r="533" spans="2:13" ht="15.75" customHeight="1"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8"/>
    </row>
    <row r="534" spans="2:13" ht="15.75" customHeight="1">
      <c r="B534" s="107"/>
      <c r="C534" s="107"/>
      <c r="D534" s="107"/>
      <c r="E534" s="107"/>
      <c r="F534" s="107"/>
      <c r="G534" s="107"/>
      <c r="H534" s="107"/>
      <c r="I534" s="107"/>
      <c r="J534" s="107"/>
      <c r="K534" s="107"/>
      <c r="L534" s="107"/>
      <c r="M534" s="108"/>
    </row>
    <row r="535" spans="2:13" ht="15.75" customHeight="1">
      <c r="B535" s="107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8"/>
    </row>
    <row r="536" spans="2:13" ht="15.75" customHeight="1">
      <c r="B536" s="107"/>
      <c r="C536" s="107"/>
      <c r="D536" s="107"/>
      <c r="E536" s="107"/>
      <c r="F536" s="107"/>
      <c r="G536" s="107"/>
      <c r="H536" s="107"/>
      <c r="I536" s="107"/>
      <c r="J536" s="107"/>
      <c r="K536" s="107"/>
      <c r="L536" s="107"/>
      <c r="M536" s="108"/>
    </row>
    <row r="537" spans="2:13" ht="15.75" customHeight="1">
      <c r="B537" s="107"/>
      <c r="C537" s="107"/>
      <c r="D537" s="107"/>
      <c r="E537" s="107"/>
      <c r="F537" s="107"/>
      <c r="G537" s="107"/>
      <c r="H537" s="107"/>
      <c r="I537" s="107"/>
      <c r="J537" s="107"/>
      <c r="K537" s="107"/>
      <c r="L537" s="107"/>
      <c r="M537" s="108"/>
    </row>
    <row r="538" spans="2:13" ht="15.75" customHeight="1">
      <c r="B538" s="107"/>
      <c r="C538" s="107"/>
      <c r="D538" s="107"/>
      <c r="E538" s="107"/>
      <c r="F538" s="107"/>
      <c r="G538" s="107"/>
      <c r="H538" s="107"/>
      <c r="I538" s="107"/>
      <c r="J538" s="107"/>
      <c r="K538" s="107"/>
      <c r="L538" s="107"/>
      <c r="M538" s="108"/>
    </row>
    <row r="539" spans="2:13" ht="15.75" customHeight="1"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8"/>
    </row>
    <row r="540" spans="2:13" ht="15.75" customHeight="1"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8"/>
    </row>
    <row r="541" spans="2:13" ht="15.75" customHeight="1"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8"/>
    </row>
    <row r="542" spans="2:13" ht="15.75" customHeight="1"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8"/>
    </row>
    <row r="543" spans="2:13" ht="15.75" customHeight="1"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8"/>
    </row>
    <row r="544" spans="2:13" ht="15.75" customHeight="1"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8"/>
    </row>
    <row r="545" spans="2:13" ht="15.75" customHeight="1"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8"/>
    </row>
    <row r="546" spans="2:13" ht="15.75" customHeight="1"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8"/>
    </row>
    <row r="547" spans="2:13" ht="15.75" customHeight="1"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8"/>
    </row>
    <row r="548" spans="2:13" ht="15.75" customHeight="1"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8"/>
    </row>
    <row r="549" spans="2:13" ht="15.75" customHeight="1"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8"/>
    </row>
    <row r="550" spans="2:13" ht="15.75" customHeight="1"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8"/>
    </row>
    <row r="551" spans="2:13" ht="15.75" customHeight="1"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8"/>
    </row>
    <row r="552" spans="2:13" ht="15.75" customHeight="1"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8"/>
    </row>
    <row r="553" spans="2:13" ht="15.75" customHeight="1"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8"/>
    </row>
    <row r="554" spans="2:13" ht="15.75" customHeight="1"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8"/>
    </row>
    <row r="555" spans="2:13" ht="15.75" customHeight="1"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8"/>
    </row>
    <row r="556" spans="2:13" ht="15.75" customHeight="1"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8"/>
    </row>
    <row r="557" spans="2:13" ht="15.75" customHeight="1"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8"/>
    </row>
    <row r="558" spans="2:13" ht="15.75" customHeight="1"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8"/>
    </row>
    <row r="559" spans="2:13" ht="15.75" customHeight="1"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8"/>
    </row>
    <row r="560" spans="2:13" ht="15.75" customHeight="1"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8"/>
    </row>
    <row r="561" spans="2:13" ht="15.75" customHeight="1">
      <c r="B561" s="107"/>
      <c r="C561" s="107"/>
      <c r="D561" s="107"/>
      <c r="E561" s="107"/>
      <c r="F561" s="107"/>
      <c r="G561" s="107"/>
      <c r="H561" s="107"/>
      <c r="I561" s="107"/>
      <c r="J561" s="107"/>
      <c r="K561" s="107"/>
      <c r="L561" s="107"/>
      <c r="M561" s="108"/>
    </row>
    <row r="562" spans="2:13" ht="15.75" customHeight="1">
      <c r="B562" s="107"/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8"/>
    </row>
    <row r="563" spans="2:13" ht="15.75" customHeight="1">
      <c r="B563" s="107"/>
      <c r="C563" s="107"/>
      <c r="D563" s="107"/>
      <c r="E563" s="107"/>
      <c r="F563" s="107"/>
      <c r="G563" s="107"/>
      <c r="H563" s="107"/>
      <c r="I563" s="107"/>
      <c r="J563" s="107"/>
      <c r="K563" s="107"/>
      <c r="L563" s="107"/>
      <c r="M563" s="108"/>
    </row>
    <row r="564" spans="2:13" ht="15.75" customHeight="1">
      <c r="B564" s="107"/>
      <c r="C564" s="107"/>
      <c r="D564" s="107"/>
      <c r="E564" s="107"/>
      <c r="F564" s="107"/>
      <c r="G564" s="107"/>
      <c r="H564" s="107"/>
      <c r="I564" s="107"/>
      <c r="J564" s="107"/>
      <c r="K564" s="107"/>
      <c r="L564" s="107"/>
      <c r="M564" s="108"/>
    </row>
    <row r="565" spans="2:13" ht="15.75" customHeight="1">
      <c r="B565" s="107"/>
      <c r="C565" s="107"/>
      <c r="D565" s="107"/>
      <c r="E565" s="107"/>
      <c r="F565" s="107"/>
      <c r="G565" s="107"/>
      <c r="H565" s="107"/>
      <c r="I565" s="107"/>
      <c r="J565" s="107"/>
      <c r="K565" s="107"/>
      <c r="L565" s="107"/>
      <c r="M565" s="108"/>
    </row>
    <row r="566" spans="2:13" ht="15.75" customHeight="1"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8"/>
    </row>
    <row r="567" spans="2:13" ht="15.75" customHeight="1"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8"/>
    </row>
    <row r="568" spans="2:13" ht="15.75" customHeight="1"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8"/>
    </row>
    <row r="569" spans="2:13" ht="15.75" customHeight="1"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8"/>
    </row>
    <row r="570" spans="2:13" ht="15.75" customHeight="1"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8"/>
    </row>
    <row r="571" spans="2:13" ht="15.75" customHeight="1"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8"/>
    </row>
    <row r="572" spans="2:13" ht="15.75" customHeight="1"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8"/>
    </row>
    <row r="573" spans="2:13" ht="15.75" customHeight="1"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8"/>
    </row>
    <row r="574" spans="2:13" ht="15.75" customHeight="1"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8"/>
    </row>
    <row r="575" spans="2:13" ht="15.75" customHeight="1"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8"/>
    </row>
    <row r="576" spans="2:13" ht="15.75" customHeight="1"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8"/>
    </row>
    <row r="577" spans="2:13" ht="15.75" customHeight="1">
      <c r="B577" s="107"/>
      <c r="C577" s="107"/>
      <c r="D577" s="107"/>
      <c r="E577" s="107"/>
      <c r="F577" s="107"/>
      <c r="G577" s="107"/>
      <c r="H577" s="107"/>
      <c r="I577" s="107"/>
      <c r="J577" s="107"/>
      <c r="K577" s="107"/>
      <c r="L577" s="107"/>
      <c r="M577" s="108"/>
    </row>
    <row r="578" spans="2:13" ht="15.75" customHeight="1"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8"/>
    </row>
    <row r="579" spans="2:13" ht="15.75" customHeight="1">
      <c r="B579" s="107"/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8"/>
    </row>
    <row r="580" spans="2:13" ht="15.75" customHeight="1">
      <c r="B580" s="107"/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8"/>
    </row>
    <row r="581" spans="2:13" ht="15.75" customHeight="1"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8"/>
    </row>
    <row r="582" spans="2:13" ht="15.75" customHeight="1">
      <c r="B582" s="107"/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8"/>
    </row>
    <row r="583" spans="2:13" ht="15.75" customHeight="1">
      <c r="B583" s="107"/>
      <c r="C583" s="107"/>
      <c r="D583" s="107"/>
      <c r="E583" s="107"/>
      <c r="F583" s="107"/>
      <c r="G583" s="107"/>
      <c r="H583" s="107"/>
      <c r="I583" s="107"/>
      <c r="J583" s="107"/>
      <c r="K583" s="107"/>
      <c r="L583" s="107"/>
      <c r="M583" s="108"/>
    </row>
    <row r="584" spans="2:13" ht="15.75" customHeight="1">
      <c r="B584" s="107"/>
      <c r="C584" s="107"/>
      <c r="D584" s="107"/>
      <c r="E584" s="107"/>
      <c r="F584" s="107"/>
      <c r="G584" s="107"/>
      <c r="H584" s="107"/>
      <c r="I584" s="107"/>
      <c r="J584" s="107"/>
      <c r="K584" s="107"/>
      <c r="L584" s="107"/>
      <c r="M584" s="108"/>
    </row>
    <row r="585" spans="2:13" ht="15.75" customHeight="1">
      <c r="B585" s="107"/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8"/>
    </row>
    <row r="586" spans="2:13" ht="15.75" customHeight="1">
      <c r="B586" s="107"/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8"/>
    </row>
    <row r="587" spans="2:13" ht="15.75" customHeight="1">
      <c r="B587" s="107"/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8"/>
    </row>
    <row r="588" spans="2:13" ht="15.75" customHeight="1"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8"/>
    </row>
    <row r="589" spans="2:13" ht="15.75" customHeight="1"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8"/>
    </row>
    <row r="590" spans="2:13" ht="15.75" customHeight="1"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8"/>
    </row>
    <row r="591" spans="2:13" ht="15.75" customHeight="1"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8"/>
    </row>
    <row r="592" spans="2:13" ht="15.75" customHeight="1"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8"/>
    </row>
    <row r="593" spans="2:13" ht="15.75" customHeight="1"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8"/>
    </row>
    <row r="594" spans="2:13" ht="15.75" customHeight="1"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8"/>
    </row>
    <row r="595" spans="2:13" ht="15.75" customHeight="1"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8"/>
    </row>
    <row r="596" spans="2:13" ht="15.75" customHeight="1"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8"/>
    </row>
    <row r="597" spans="2:13" ht="15.75" customHeight="1"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8"/>
    </row>
    <row r="598" spans="2:13" ht="15.75" customHeight="1"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8"/>
    </row>
    <row r="599" spans="2:13" ht="15.75" customHeight="1"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8"/>
    </row>
    <row r="600" spans="2:13" ht="15.75" customHeight="1"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8"/>
    </row>
    <row r="601" spans="2:13" ht="15.75" customHeight="1"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8"/>
    </row>
    <row r="602" spans="2:13" ht="15.75" customHeight="1"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8"/>
    </row>
    <row r="603" spans="2:13" ht="15.75" customHeight="1"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8"/>
    </row>
    <row r="604" spans="2:13" ht="15.75" customHeight="1"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8"/>
    </row>
    <row r="605" spans="2:13" ht="15.75" customHeight="1"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8"/>
    </row>
    <row r="606" spans="2:13" ht="15.75" customHeight="1"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8"/>
    </row>
    <row r="607" spans="2:13" ht="15.75" customHeight="1"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8"/>
    </row>
    <row r="608" spans="2:13" ht="15.75" customHeight="1"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8"/>
    </row>
    <row r="609" spans="2:13" ht="15.75" customHeight="1"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8"/>
    </row>
    <row r="610" spans="2:13" ht="15.75" customHeight="1"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8"/>
    </row>
    <row r="611" spans="2:13" ht="15.75" customHeight="1"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8"/>
    </row>
    <row r="612" spans="2:13" ht="15.75" customHeight="1"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8"/>
    </row>
    <row r="613" spans="2:13" ht="15.75" customHeight="1"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8"/>
    </row>
    <row r="614" spans="2:13" ht="15.75" customHeight="1"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8"/>
    </row>
    <row r="615" spans="2:13" ht="15.75" customHeight="1"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8"/>
    </row>
    <row r="616" spans="2:13" ht="15.75" customHeight="1"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8"/>
    </row>
    <row r="617" spans="2:13" ht="15.75" customHeight="1"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8"/>
    </row>
    <row r="618" spans="2:13" ht="15.75" customHeight="1"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8"/>
    </row>
    <row r="619" spans="2:13" ht="15.75" customHeight="1"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8"/>
    </row>
    <row r="620" spans="2:13" ht="15.75" customHeight="1"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8"/>
    </row>
    <row r="621" spans="2:13" ht="15.75" customHeight="1"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8"/>
    </row>
    <row r="622" spans="2:13" ht="15.75" customHeight="1"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8"/>
    </row>
    <row r="623" spans="2:13" ht="15.75" customHeight="1"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8"/>
    </row>
    <row r="624" spans="2:13" ht="15.75" customHeight="1"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8"/>
    </row>
    <row r="625" spans="2:13" ht="15.75" customHeight="1"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8"/>
    </row>
    <row r="626" spans="2:13" ht="15.75" customHeight="1"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8"/>
    </row>
    <row r="627" spans="2:13" ht="15.75" customHeight="1"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8"/>
    </row>
    <row r="628" spans="2:13" ht="15.75" customHeight="1"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8"/>
    </row>
    <row r="629" spans="2:13" ht="15.75" customHeight="1"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8"/>
    </row>
    <row r="630" spans="2:13" ht="15.75" customHeight="1"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8"/>
    </row>
    <row r="631" spans="2:13" ht="15.75" customHeight="1"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8"/>
    </row>
    <row r="632" spans="2:13" ht="15.75" customHeight="1"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8"/>
    </row>
    <row r="633" spans="2:13" ht="15.75" customHeight="1"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8"/>
    </row>
    <row r="634" spans="2:13" ht="15.75" customHeight="1"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8"/>
    </row>
    <row r="635" spans="2:13" ht="15.75" customHeight="1"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8"/>
    </row>
    <row r="636" spans="2:13" ht="15.75" customHeight="1"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8"/>
    </row>
    <row r="637" spans="2:13" ht="15.75" customHeight="1"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8"/>
    </row>
    <row r="638" spans="2:13" ht="15.75" customHeight="1"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8"/>
    </row>
    <row r="639" spans="2:13" ht="15.75" customHeight="1"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8"/>
    </row>
    <row r="640" spans="2:13" ht="15.75" customHeight="1"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8"/>
    </row>
    <row r="641" spans="2:13" ht="15.75" customHeight="1"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8"/>
    </row>
    <row r="642" spans="2:13" ht="15.75" customHeight="1"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8"/>
    </row>
    <row r="643" spans="2:13" ht="15.75" customHeight="1"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8"/>
    </row>
    <row r="644" spans="2:13" ht="15.75" customHeight="1"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8"/>
    </row>
    <row r="645" spans="2:13" ht="15.75" customHeight="1"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8"/>
    </row>
    <row r="646" spans="2:13" ht="15.75" customHeight="1"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8"/>
    </row>
    <row r="647" spans="2:13" ht="15.75" customHeight="1"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8"/>
    </row>
    <row r="648" spans="2:13" ht="15.75" customHeight="1"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8"/>
    </row>
    <row r="649" spans="2:13" ht="15.75" customHeight="1"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8"/>
    </row>
    <row r="650" spans="2:13" ht="15.75" customHeight="1"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8"/>
    </row>
    <row r="651" spans="2:13" ht="15.75" customHeight="1"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8"/>
    </row>
    <row r="652" spans="2:13" ht="15.75" customHeight="1"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8"/>
    </row>
    <row r="653" spans="2:13" ht="15.75" customHeight="1"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8"/>
    </row>
    <row r="654" spans="2:13" ht="15.75" customHeight="1"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8"/>
    </row>
    <row r="655" spans="2:13" ht="15.75" customHeight="1"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8"/>
    </row>
    <row r="656" spans="2:13" ht="15.75" customHeight="1"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8"/>
    </row>
    <row r="657" spans="2:13" ht="15.75" customHeight="1"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8"/>
    </row>
    <row r="658" spans="2:13" ht="15.75" customHeight="1"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8"/>
    </row>
    <row r="659" spans="2:13" ht="15.75" customHeight="1"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8"/>
    </row>
    <row r="660" spans="2:13" ht="15.75" customHeight="1"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8"/>
    </row>
    <row r="661" spans="2:13" ht="15.75" customHeight="1"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8"/>
    </row>
    <row r="662" spans="2:13" ht="15.75" customHeight="1"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8"/>
    </row>
    <row r="663" spans="2:13" ht="15.75" customHeight="1"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8"/>
    </row>
    <row r="664" spans="2:13" ht="15.75" customHeight="1"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8"/>
    </row>
    <row r="665" spans="2:13" ht="15.75" customHeight="1"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8"/>
    </row>
    <row r="666" spans="2:13" ht="15.75" customHeight="1"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8"/>
    </row>
    <row r="667" spans="2:13" ht="15.75" customHeight="1"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8"/>
    </row>
    <row r="668" spans="2:13" ht="15.75" customHeight="1"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8"/>
    </row>
    <row r="669" spans="2:13" ht="15.75" customHeight="1"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8"/>
    </row>
    <row r="670" spans="2:13" ht="15.75" customHeight="1"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8"/>
    </row>
    <row r="671" spans="2:13" ht="15.75" customHeight="1"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8"/>
    </row>
    <row r="672" spans="2:13" ht="15.75" customHeight="1"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8"/>
    </row>
    <row r="673" spans="2:13" ht="15.75" customHeight="1"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8"/>
    </row>
    <row r="674" spans="2:13" ht="15.75" customHeight="1"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8"/>
    </row>
    <row r="675" spans="2:13" ht="15.75" customHeight="1"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8"/>
    </row>
    <row r="676" spans="2:13" ht="15.75" customHeight="1"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8"/>
    </row>
    <row r="677" spans="2:13" ht="15.75" customHeight="1"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8"/>
    </row>
    <row r="678" spans="2:13" ht="15.75" customHeight="1"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8"/>
    </row>
    <row r="679" spans="2:13" ht="15.75" customHeight="1"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8"/>
    </row>
    <row r="680" spans="2:13" ht="15.75" customHeight="1"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8"/>
    </row>
    <row r="681" spans="2:13" ht="15.75" customHeight="1"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8"/>
    </row>
    <row r="682" spans="2:13" ht="15.75" customHeight="1"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8"/>
    </row>
    <row r="683" spans="2:13" ht="15.75" customHeight="1"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8"/>
    </row>
    <row r="684" spans="2:13" ht="15.75" customHeight="1"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8"/>
    </row>
    <row r="685" spans="2:13" ht="15.75" customHeight="1"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8"/>
    </row>
    <row r="686" spans="2:13" ht="15.75" customHeight="1"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8"/>
    </row>
    <row r="687" spans="2:13" ht="15.75" customHeight="1"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8"/>
    </row>
    <row r="688" spans="2:13" ht="15.75" customHeight="1"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8"/>
    </row>
    <row r="689" spans="2:13" ht="15.75" customHeight="1"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8"/>
    </row>
    <row r="690" spans="2:13" ht="15.75" customHeight="1"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8"/>
    </row>
    <row r="691" spans="2:13" ht="15.75" customHeight="1"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8"/>
    </row>
    <row r="692" spans="2:13" ht="15.75" customHeight="1"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8"/>
    </row>
    <row r="693" spans="2:13" ht="15.75" customHeight="1"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8"/>
    </row>
    <row r="694" spans="2:13" ht="15.75" customHeight="1"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8"/>
    </row>
    <row r="695" spans="2:13" ht="15.75" customHeight="1"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8"/>
    </row>
    <row r="696" spans="2:13" ht="15.75" customHeight="1"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8"/>
    </row>
    <row r="697" spans="2:13" ht="15.75" customHeight="1"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8"/>
    </row>
    <row r="698" spans="2:13" ht="15.75" customHeight="1"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8"/>
    </row>
    <row r="699" spans="2:13" ht="15.75" customHeight="1"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8"/>
    </row>
    <row r="700" spans="2:13" ht="15.75" customHeight="1"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8"/>
    </row>
    <row r="701" spans="2:13" ht="15.75" customHeight="1"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8"/>
    </row>
    <row r="702" spans="2:13" ht="15.75" customHeight="1"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8"/>
    </row>
    <row r="703" spans="2:13" ht="15.75" customHeight="1"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8"/>
    </row>
    <row r="704" spans="2:13" ht="15.75" customHeight="1"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8"/>
    </row>
    <row r="705" spans="2:13" ht="15.75" customHeight="1"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8"/>
    </row>
    <row r="706" spans="2:13" ht="15.75" customHeight="1"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8"/>
    </row>
    <row r="707" spans="2:13" ht="15.75" customHeight="1"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8"/>
    </row>
    <row r="708" spans="2:13" ht="15.75" customHeight="1"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8"/>
    </row>
    <row r="709" spans="2:13" ht="15.75" customHeight="1"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8"/>
    </row>
    <row r="710" spans="2:13" ht="15.75" customHeight="1"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8"/>
    </row>
    <row r="711" spans="2:13" ht="15.75" customHeight="1"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8"/>
    </row>
    <row r="712" spans="2:13" ht="15.75" customHeight="1"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8"/>
    </row>
    <row r="713" spans="2:13" ht="15.75" customHeight="1"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8"/>
    </row>
    <row r="714" spans="2:13" ht="15.75" customHeight="1"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8"/>
    </row>
    <row r="715" spans="2:13" ht="15.75" customHeight="1"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8"/>
    </row>
    <row r="716" spans="2:13" ht="15.75" customHeight="1"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8"/>
    </row>
    <row r="717" spans="2:13" ht="15.75" customHeight="1"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8"/>
    </row>
    <row r="718" spans="2:13" ht="15.75" customHeight="1"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8"/>
    </row>
    <row r="719" spans="2:13" ht="15.75" customHeight="1"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8"/>
    </row>
    <row r="720" spans="2:13" ht="15.75" customHeight="1"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8"/>
    </row>
    <row r="721" spans="2:13" ht="15.75" customHeight="1"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8"/>
    </row>
    <row r="722" spans="2:13" ht="15.75" customHeight="1"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8"/>
    </row>
    <row r="723" spans="2:13" ht="15.75" customHeight="1"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8"/>
    </row>
    <row r="724" spans="2:13" ht="15.75" customHeight="1"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8"/>
    </row>
    <row r="725" spans="2:13" ht="15.75" customHeight="1"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8"/>
    </row>
    <row r="726" spans="2:13" ht="15.75" customHeight="1"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8"/>
    </row>
    <row r="727" spans="2:13" ht="15.75" customHeight="1"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8"/>
    </row>
    <row r="728" spans="2:13" ht="15.75" customHeight="1"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8"/>
    </row>
    <row r="729" spans="2:13" ht="15.75" customHeight="1"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8"/>
    </row>
    <row r="730" spans="2:13" ht="15.75" customHeight="1"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8"/>
    </row>
    <row r="731" spans="2:13" ht="15.75" customHeight="1"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8"/>
    </row>
    <row r="732" spans="2:13" ht="15.75" customHeight="1"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8"/>
    </row>
    <row r="733" spans="2:13" ht="15.75" customHeight="1"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8"/>
    </row>
    <row r="734" spans="2:13" ht="15.75" customHeight="1"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8"/>
    </row>
    <row r="735" spans="2:13" ht="15.75" customHeight="1"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8"/>
    </row>
    <row r="736" spans="2:13" ht="15.75" customHeight="1"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8"/>
    </row>
    <row r="737" spans="2:13" ht="15.75" customHeight="1">
      <c r="B737" s="107"/>
      <c r="C737" s="107"/>
      <c r="D737" s="107"/>
      <c r="E737" s="107"/>
      <c r="F737" s="107"/>
      <c r="G737" s="107"/>
      <c r="H737" s="107"/>
      <c r="I737" s="107"/>
      <c r="J737" s="107"/>
      <c r="K737" s="107"/>
      <c r="L737" s="107"/>
      <c r="M737" s="108"/>
    </row>
    <row r="738" spans="2:13" ht="15.75" customHeight="1">
      <c r="B738" s="107"/>
      <c r="C738" s="107"/>
      <c r="D738" s="107"/>
      <c r="E738" s="107"/>
      <c r="F738" s="107"/>
      <c r="G738" s="107"/>
      <c r="H738" s="107"/>
      <c r="I738" s="107"/>
      <c r="J738" s="107"/>
      <c r="K738" s="107"/>
      <c r="L738" s="107"/>
      <c r="M738" s="108"/>
    </row>
    <row r="739" spans="2:13" ht="15.75" customHeight="1">
      <c r="B739" s="107"/>
      <c r="C739" s="107"/>
      <c r="D739" s="107"/>
      <c r="E739" s="107"/>
      <c r="F739" s="107"/>
      <c r="G739" s="107"/>
      <c r="H739" s="107"/>
      <c r="I739" s="107"/>
      <c r="J739" s="107"/>
      <c r="K739" s="107"/>
      <c r="L739" s="107"/>
      <c r="M739" s="108"/>
    </row>
    <row r="740" spans="2:13" ht="15.75" customHeight="1">
      <c r="B740" s="107"/>
      <c r="C740" s="107"/>
      <c r="D740" s="107"/>
      <c r="E740" s="107"/>
      <c r="F740" s="107"/>
      <c r="G740" s="107"/>
      <c r="H740" s="107"/>
      <c r="I740" s="107"/>
      <c r="J740" s="107"/>
      <c r="K740" s="107"/>
      <c r="L740" s="107"/>
      <c r="M740" s="108"/>
    </row>
    <row r="741" spans="2:13" ht="15.75" customHeight="1">
      <c r="B741" s="107"/>
      <c r="C741" s="107"/>
      <c r="D741" s="107"/>
      <c r="E741" s="107"/>
      <c r="F741" s="107"/>
      <c r="G741" s="107"/>
      <c r="H741" s="107"/>
      <c r="I741" s="107"/>
      <c r="J741" s="107"/>
      <c r="K741" s="107"/>
      <c r="L741" s="107"/>
      <c r="M741" s="108"/>
    </row>
    <row r="742" spans="2:13" ht="15.75" customHeight="1">
      <c r="B742" s="107"/>
      <c r="C742" s="107"/>
      <c r="D742" s="107"/>
      <c r="E742" s="107"/>
      <c r="F742" s="107"/>
      <c r="G742" s="107"/>
      <c r="H742" s="107"/>
      <c r="I742" s="107"/>
      <c r="J742" s="107"/>
      <c r="K742" s="107"/>
      <c r="L742" s="107"/>
      <c r="M742" s="108"/>
    </row>
    <row r="743" spans="2:13" ht="15.75" customHeight="1">
      <c r="B743" s="107"/>
      <c r="C743" s="107"/>
      <c r="D743" s="107"/>
      <c r="E743" s="107"/>
      <c r="F743" s="107"/>
      <c r="G743" s="107"/>
      <c r="H743" s="107"/>
      <c r="I743" s="107"/>
      <c r="J743" s="107"/>
      <c r="K743" s="107"/>
      <c r="L743" s="107"/>
      <c r="M743" s="108"/>
    </row>
    <row r="744" spans="2:13" ht="15.75" customHeight="1">
      <c r="B744" s="107"/>
      <c r="C744" s="107"/>
      <c r="D744" s="107"/>
      <c r="E744" s="107"/>
      <c r="F744" s="107"/>
      <c r="G744" s="107"/>
      <c r="H744" s="107"/>
      <c r="I744" s="107"/>
      <c r="J744" s="107"/>
      <c r="K744" s="107"/>
      <c r="L744" s="107"/>
      <c r="M744" s="108"/>
    </row>
    <row r="745" spans="2:13" ht="15.75" customHeight="1">
      <c r="B745" s="107"/>
      <c r="C745" s="107"/>
      <c r="D745" s="107"/>
      <c r="E745" s="107"/>
      <c r="F745" s="107"/>
      <c r="G745" s="107"/>
      <c r="H745" s="107"/>
      <c r="I745" s="107"/>
      <c r="J745" s="107"/>
      <c r="K745" s="107"/>
      <c r="L745" s="107"/>
      <c r="M745" s="108"/>
    </row>
    <row r="746" spans="2:13" ht="15.75" customHeight="1">
      <c r="B746" s="107"/>
      <c r="C746" s="107"/>
      <c r="D746" s="107"/>
      <c r="E746" s="107"/>
      <c r="F746" s="107"/>
      <c r="G746" s="107"/>
      <c r="H746" s="107"/>
      <c r="I746" s="107"/>
      <c r="J746" s="107"/>
      <c r="K746" s="107"/>
      <c r="L746" s="107"/>
      <c r="M746" s="108"/>
    </row>
    <row r="747" spans="2:13" ht="15.75" customHeight="1">
      <c r="B747" s="107"/>
      <c r="C747" s="107"/>
      <c r="D747" s="107"/>
      <c r="E747" s="107"/>
      <c r="F747" s="107"/>
      <c r="G747" s="107"/>
      <c r="H747" s="107"/>
      <c r="I747" s="107"/>
      <c r="J747" s="107"/>
      <c r="K747" s="107"/>
      <c r="L747" s="107"/>
      <c r="M747" s="108"/>
    </row>
    <row r="748" spans="2:13" ht="15.75" customHeight="1">
      <c r="B748" s="107"/>
      <c r="C748" s="107"/>
      <c r="D748" s="107"/>
      <c r="E748" s="107"/>
      <c r="F748" s="107"/>
      <c r="G748" s="107"/>
      <c r="H748" s="107"/>
      <c r="I748" s="107"/>
      <c r="J748" s="107"/>
      <c r="K748" s="107"/>
      <c r="L748" s="107"/>
      <c r="M748" s="108"/>
    </row>
    <row r="749" spans="2:13" ht="15.75" customHeight="1">
      <c r="B749" s="107"/>
      <c r="C749" s="107"/>
      <c r="D749" s="107"/>
      <c r="E749" s="107"/>
      <c r="F749" s="107"/>
      <c r="G749" s="107"/>
      <c r="H749" s="107"/>
      <c r="I749" s="107"/>
      <c r="J749" s="107"/>
      <c r="K749" s="107"/>
      <c r="L749" s="107"/>
      <c r="M749" s="108"/>
    </row>
    <row r="750" spans="2:13" ht="15.75" customHeight="1">
      <c r="B750" s="107"/>
      <c r="C750" s="107"/>
      <c r="D750" s="107"/>
      <c r="E750" s="107"/>
      <c r="F750" s="107"/>
      <c r="G750" s="107"/>
      <c r="H750" s="107"/>
      <c r="I750" s="107"/>
      <c r="J750" s="107"/>
      <c r="K750" s="107"/>
      <c r="L750" s="107"/>
      <c r="M750" s="108"/>
    </row>
    <row r="751" spans="2:13" ht="15.75" customHeight="1">
      <c r="B751" s="107"/>
      <c r="C751" s="107"/>
      <c r="D751" s="107"/>
      <c r="E751" s="107"/>
      <c r="F751" s="107"/>
      <c r="G751" s="107"/>
      <c r="H751" s="107"/>
      <c r="I751" s="107"/>
      <c r="J751" s="107"/>
      <c r="K751" s="107"/>
      <c r="L751" s="107"/>
      <c r="M751" s="108"/>
    </row>
    <row r="752" spans="2:13" ht="15.75" customHeight="1">
      <c r="B752" s="107"/>
      <c r="C752" s="107"/>
      <c r="D752" s="107"/>
      <c r="E752" s="107"/>
      <c r="F752" s="107"/>
      <c r="G752" s="107"/>
      <c r="H752" s="107"/>
      <c r="I752" s="107"/>
      <c r="J752" s="107"/>
      <c r="K752" s="107"/>
      <c r="L752" s="107"/>
      <c r="M752" s="108"/>
    </row>
    <row r="753" spans="2:13" ht="15.75" customHeight="1">
      <c r="B753" s="107"/>
      <c r="C753" s="107"/>
      <c r="D753" s="107"/>
      <c r="E753" s="107"/>
      <c r="F753" s="107"/>
      <c r="G753" s="107"/>
      <c r="H753" s="107"/>
      <c r="I753" s="107"/>
      <c r="J753" s="107"/>
      <c r="K753" s="107"/>
      <c r="L753" s="107"/>
      <c r="M753" s="108"/>
    </row>
    <row r="754" spans="2:13" ht="15.75" customHeight="1">
      <c r="B754" s="107"/>
      <c r="C754" s="107"/>
      <c r="D754" s="107"/>
      <c r="E754" s="107"/>
      <c r="F754" s="107"/>
      <c r="G754" s="107"/>
      <c r="H754" s="107"/>
      <c r="I754" s="107"/>
      <c r="J754" s="107"/>
      <c r="K754" s="107"/>
      <c r="L754" s="107"/>
      <c r="M754" s="108"/>
    </row>
    <row r="755" spans="2:13" ht="15.75" customHeight="1">
      <c r="B755" s="107"/>
      <c r="C755" s="107"/>
      <c r="D755" s="107"/>
      <c r="E755" s="107"/>
      <c r="F755" s="107"/>
      <c r="G755" s="107"/>
      <c r="H755" s="107"/>
      <c r="I755" s="107"/>
      <c r="J755" s="107"/>
      <c r="K755" s="107"/>
      <c r="L755" s="107"/>
      <c r="M755" s="108"/>
    </row>
    <row r="756" spans="2:13" ht="15.75" customHeight="1">
      <c r="B756" s="107"/>
      <c r="C756" s="107"/>
      <c r="D756" s="107"/>
      <c r="E756" s="107"/>
      <c r="F756" s="107"/>
      <c r="G756" s="107"/>
      <c r="H756" s="107"/>
      <c r="I756" s="107"/>
      <c r="J756" s="107"/>
      <c r="K756" s="107"/>
      <c r="L756" s="107"/>
      <c r="M756" s="108"/>
    </row>
    <row r="757" spans="2:13" ht="15.75" customHeight="1">
      <c r="B757" s="107"/>
      <c r="C757" s="107"/>
      <c r="D757" s="107"/>
      <c r="E757" s="107"/>
      <c r="F757" s="107"/>
      <c r="G757" s="107"/>
      <c r="H757" s="107"/>
      <c r="I757" s="107"/>
      <c r="J757" s="107"/>
      <c r="K757" s="107"/>
      <c r="L757" s="107"/>
      <c r="M757" s="108"/>
    </row>
    <row r="758" spans="2:13" ht="15.75" customHeight="1">
      <c r="B758" s="107"/>
      <c r="C758" s="107"/>
      <c r="D758" s="107"/>
      <c r="E758" s="107"/>
      <c r="F758" s="107"/>
      <c r="G758" s="107"/>
      <c r="H758" s="107"/>
      <c r="I758" s="107"/>
      <c r="J758" s="107"/>
      <c r="K758" s="107"/>
      <c r="L758" s="107"/>
      <c r="M758" s="108"/>
    </row>
    <row r="759" spans="2:13" ht="15.75" customHeight="1">
      <c r="B759" s="107"/>
      <c r="C759" s="107"/>
      <c r="D759" s="107"/>
      <c r="E759" s="107"/>
      <c r="F759" s="107"/>
      <c r="G759" s="107"/>
      <c r="H759" s="107"/>
      <c r="I759" s="107"/>
      <c r="J759" s="107"/>
      <c r="K759" s="107"/>
      <c r="L759" s="107"/>
      <c r="M759" s="108"/>
    </row>
    <row r="760" spans="2:13" ht="15.75" customHeight="1">
      <c r="B760" s="107"/>
      <c r="C760" s="107"/>
      <c r="D760" s="107"/>
      <c r="E760" s="107"/>
      <c r="F760" s="107"/>
      <c r="G760" s="107"/>
      <c r="H760" s="107"/>
      <c r="I760" s="107"/>
      <c r="J760" s="107"/>
      <c r="K760" s="107"/>
      <c r="L760" s="107"/>
      <c r="M760" s="108"/>
    </row>
    <row r="761" spans="2:13" ht="15.75" customHeight="1">
      <c r="B761" s="107"/>
      <c r="C761" s="107"/>
      <c r="D761" s="107"/>
      <c r="E761" s="107"/>
      <c r="F761" s="107"/>
      <c r="G761" s="107"/>
      <c r="H761" s="107"/>
      <c r="I761" s="107"/>
      <c r="J761" s="107"/>
      <c r="K761" s="107"/>
      <c r="L761" s="107"/>
      <c r="M761" s="108"/>
    </row>
    <row r="762" spans="2:13" ht="15.75" customHeight="1">
      <c r="B762" s="107"/>
      <c r="C762" s="107"/>
      <c r="D762" s="107"/>
      <c r="E762" s="107"/>
      <c r="F762" s="107"/>
      <c r="G762" s="107"/>
      <c r="H762" s="107"/>
      <c r="I762" s="107"/>
      <c r="J762" s="107"/>
      <c r="K762" s="107"/>
      <c r="L762" s="107"/>
      <c r="M762" s="108"/>
    </row>
    <row r="763" spans="2:13" ht="15.75" customHeight="1">
      <c r="B763" s="107"/>
      <c r="C763" s="107"/>
      <c r="D763" s="107"/>
      <c r="E763" s="107"/>
      <c r="F763" s="107"/>
      <c r="G763" s="107"/>
      <c r="H763" s="107"/>
      <c r="I763" s="107"/>
      <c r="J763" s="107"/>
      <c r="K763" s="107"/>
      <c r="L763" s="107"/>
      <c r="M763" s="108"/>
    </row>
    <row r="764" spans="2:13" ht="15.75" customHeight="1">
      <c r="B764" s="107"/>
      <c r="C764" s="107"/>
      <c r="D764" s="107"/>
      <c r="E764" s="107"/>
      <c r="F764" s="107"/>
      <c r="G764" s="107"/>
      <c r="H764" s="107"/>
      <c r="I764" s="107"/>
      <c r="J764" s="107"/>
      <c r="K764" s="107"/>
      <c r="L764" s="107"/>
      <c r="M764" s="108"/>
    </row>
    <row r="765" spans="2:13" ht="15.75" customHeight="1">
      <c r="B765" s="107"/>
      <c r="C765" s="107"/>
      <c r="D765" s="107"/>
      <c r="E765" s="107"/>
      <c r="F765" s="107"/>
      <c r="G765" s="107"/>
      <c r="H765" s="107"/>
      <c r="I765" s="107"/>
      <c r="J765" s="107"/>
      <c r="K765" s="107"/>
      <c r="L765" s="107"/>
      <c r="M765" s="108"/>
    </row>
    <row r="766" spans="2:13" ht="15.75" customHeight="1">
      <c r="B766" s="107"/>
      <c r="C766" s="107"/>
      <c r="D766" s="107"/>
      <c r="E766" s="107"/>
      <c r="F766" s="107"/>
      <c r="G766" s="107"/>
      <c r="H766" s="107"/>
      <c r="I766" s="107"/>
      <c r="J766" s="107"/>
      <c r="K766" s="107"/>
      <c r="L766" s="107"/>
      <c r="M766" s="108"/>
    </row>
    <row r="767" spans="2:13" ht="15.75" customHeight="1">
      <c r="B767" s="107"/>
      <c r="C767" s="107"/>
      <c r="D767" s="107"/>
      <c r="E767" s="107"/>
      <c r="F767" s="107"/>
      <c r="G767" s="107"/>
      <c r="H767" s="107"/>
      <c r="I767" s="107"/>
      <c r="J767" s="107"/>
      <c r="K767" s="107"/>
      <c r="L767" s="107"/>
      <c r="M767" s="108"/>
    </row>
    <row r="768" spans="2:13" ht="15.75" customHeight="1">
      <c r="B768" s="107"/>
      <c r="C768" s="107"/>
      <c r="D768" s="107"/>
      <c r="E768" s="107"/>
      <c r="F768" s="107"/>
      <c r="G768" s="107"/>
      <c r="H768" s="107"/>
      <c r="I768" s="107"/>
      <c r="J768" s="107"/>
      <c r="K768" s="107"/>
      <c r="L768" s="107"/>
      <c r="M768" s="108"/>
    </row>
    <row r="769" spans="2:13" ht="15.75" customHeight="1">
      <c r="B769" s="107"/>
      <c r="C769" s="107"/>
      <c r="D769" s="107"/>
      <c r="E769" s="107"/>
      <c r="F769" s="107"/>
      <c r="G769" s="107"/>
      <c r="H769" s="107"/>
      <c r="I769" s="107"/>
      <c r="J769" s="107"/>
      <c r="K769" s="107"/>
      <c r="L769" s="107"/>
      <c r="M769" s="108"/>
    </row>
    <row r="770" spans="2:13" ht="15.75" customHeight="1">
      <c r="B770" s="107"/>
      <c r="C770" s="107"/>
      <c r="D770" s="107"/>
      <c r="E770" s="107"/>
      <c r="F770" s="107"/>
      <c r="G770" s="107"/>
      <c r="H770" s="107"/>
      <c r="I770" s="107"/>
      <c r="J770" s="107"/>
      <c r="K770" s="107"/>
      <c r="L770" s="107"/>
      <c r="M770" s="108"/>
    </row>
    <row r="771" spans="2:13" ht="15.75" customHeight="1">
      <c r="B771" s="107"/>
      <c r="C771" s="107"/>
      <c r="D771" s="107"/>
      <c r="E771" s="107"/>
      <c r="F771" s="107"/>
      <c r="G771" s="107"/>
      <c r="H771" s="107"/>
      <c r="I771" s="107"/>
      <c r="J771" s="107"/>
      <c r="K771" s="107"/>
      <c r="L771" s="107"/>
      <c r="M771" s="108"/>
    </row>
    <row r="772" spans="2:13" ht="15.75" customHeight="1">
      <c r="B772" s="107"/>
      <c r="C772" s="107"/>
      <c r="D772" s="107"/>
      <c r="E772" s="107"/>
      <c r="F772" s="107"/>
      <c r="G772" s="107"/>
      <c r="H772" s="107"/>
      <c r="I772" s="107"/>
      <c r="J772" s="107"/>
      <c r="K772" s="107"/>
      <c r="L772" s="107"/>
      <c r="M772" s="108"/>
    </row>
    <row r="773" spans="2:13" ht="15.75" customHeight="1">
      <c r="B773" s="107"/>
      <c r="C773" s="107"/>
      <c r="D773" s="107"/>
      <c r="E773" s="107"/>
      <c r="F773" s="107"/>
      <c r="G773" s="107"/>
      <c r="H773" s="107"/>
      <c r="I773" s="107"/>
      <c r="J773" s="107"/>
      <c r="K773" s="107"/>
      <c r="L773" s="107"/>
      <c r="M773" s="108"/>
    </row>
    <row r="774" spans="2:13" ht="15.75" customHeight="1">
      <c r="B774" s="107"/>
      <c r="C774" s="107"/>
      <c r="D774" s="107"/>
      <c r="E774" s="107"/>
      <c r="F774" s="107"/>
      <c r="G774" s="107"/>
      <c r="H774" s="107"/>
      <c r="I774" s="107"/>
      <c r="J774" s="107"/>
      <c r="K774" s="107"/>
      <c r="L774" s="107"/>
      <c r="M774" s="108"/>
    </row>
    <row r="775" spans="2:13" ht="15.75" customHeight="1">
      <c r="B775" s="107"/>
      <c r="C775" s="107"/>
      <c r="D775" s="107"/>
      <c r="E775" s="107"/>
      <c r="F775" s="107"/>
      <c r="G775" s="107"/>
      <c r="H775" s="107"/>
      <c r="I775" s="107"/>
      <c r="J775" s="107"/>
      <c r="K775" s="107"/>
      <c r="L775" s="107"/>
      <c r="M775" s="108"/>
    </row>
    <row r="776" spans="2:13" ht="15.75" customHeight="1">
      <c r="B776" s="107"/>
      <c r="C776" s="107"/>
      <c r="D776" s="107"/>
      <c r="E776" s="107"/>
      <c r="F776" s="107"/>
      <c r="G776" s="107"/>
      <c r="H776" s="107"/>
      <c r="I776" s="107"/>
      <c r="J776" s="107"/>
      <c r="K776" s="107"/>
      <c r="L776" s="107"/>
      <c r="M776" s="108"/>
    </row>
    <row r="777" spans="2:13" ht="15.75" customHeight="1">
      <c r="B777" s="107"/>
      <c r="C777" s="107"/>
      <c r="D777" s="107"/>
      <c r="E777" s="107"/>
      <c r="F777" s="107"/>
      <c r="G777" s="107"/>
      <c r="H777" s="107"/>
      <c r="I777" s="107"/>
      <c r="J777" s="107"/>
      <c r="K777" s="107"/>
      <c r="L777" s="107"/>
      <c r="M777" s="108"/>
    </row>
    <row r="778" spans="2:13" ht="15.75" customHeight="1">
      <c r="B778" s="107"/>
      <c r="C778" s="107"/>
      <c r="D778" s="107"/>
      <c r="E778" s="107"/>
      <c r="F778" s="107"/>
      <c r="G778" s="107"/>
      <c r="H778" s="107"/>
      <c r="I778" s="107"/>
      <c r="J778" s="107"/>
      <c r="K778" s="107"/>
      <c r="L778" s="107"/>
      <c r="M778" s="108"/>
    </row>
    <row r="779" spans="2:13" ht="15.75" customHeight="1">
      <c r="B779" s="107"/>
      <c r="C779" s="107"/>
      <c r="D779" s="107"/>
      <c r="E779" s="107"/>
      <c r="F779" s="107"/>
      <c r="G779" s="107"/>
      <c r="H779" s="107"/>
      <c r="I779" s="107"/>
      <c r="J779" s="107"/>
      <c r="K779" s="107"/>
      <c r="L779" s="107"/>
      <c r="M779" s="108"/>
    </row>
    <row r="780" spans="2:13" ht="15.75" customHeight="1">
      <c r="B780" s="107"/>
      <c r="C780" s="107"/>
      <c r="D780" s="107"/>
      <c r="E780" s="107"/>
      <c r="F780" s="107"/>
      <c r="G780" s="107"/>
      <c r="H780" s="107"/>
      <c r="I780" s="107"/>
      <c r="J780" s="107"/>
      <c r="K780" s="107"/>
      <c r="L780" s="107"/>
      <c r="M780" s="108"/>
    </row>
    <row r="781" spans="2:13" ht="15.75" customHeight="1">
      <c r="B781" s="107"/>
      <c r="C781" s="107"/>
      <c r="D781" s="107"/>
      <c r="E781" s="107"/>
      <c r="F781" s="107"/>
      <c r="G781" s="107"/>
      <c r="H781" s="107"/>
      <c r="I781" s="107"/>
      <c r="J781" s="107"/>
      <c r="K781" s="107"/>
      <c r="L781" s="107"/>
      <c r="M781" s="108"/>
    </row>
    <row r="782" spans="2:13" ht="15.75" customHeight="1">
      <c r="B782" s="107"/>
      <c r="C782" s="107"/>
      <c r="D782" s="107"/>
      <c r="E782" s="107"/>
      <c r="F782" s="107"/>
      <c r="G782" s="107"/>
      <c r="H782" s="107"/>
      <c r="I782" s="107"/>
      <c r="J782" s="107"/>
      <c r="K782" s="107"/>
      <c r="L782" s="107"/>
      <c r="M782" s="108"/>
    </row>
    <row r="783" spans="2:13" ht="15.75" customHeight="1">
      <c r="B783" s="107"/>
      <c r="C783" s="107"/>
      <c r="D783" s="107"/>
      <c r="E783" s="107"/>
      <c r="F783" s="107"/>
      <c r="G783" s="107"/>
      <c r="H783" s="107"/>
      <c r="I783" s="107"/>
      <c r="J783" s="107"/>
      <c r="K783" s="107"/>
      <c r="L783" s="107"/>
      <c r="M783" s="108"/>
    </row>
    <row r="784" spans="2:13" ht="15.75" customHeight="1">
      <c r="B784" s="107"/>
      <c r="C784" s="107"/>
      <c r="D784" s="107"/>
      <c r="E784" s="107"/>
      <c r="F784" s="107"/>
      <c r="G784" s="107"/>
      <c r="H784" s="107"/>
      <c r="I784" s="107"/>
      <c r="J784" s="107"/>
      <c r="K784" s="107"/>
      <c r="L784" s="107"/>
      <c r="M784" s="108"/>
    </row>
    <row r="785" spans="2:13" ht="15.75" customHeight="1">
      <c r="B785" s="107"/>
      <c r="C785" s="107"/>
      <c r="D785" s="107"/>
      <c r="E785" s="107"/>
      <c r="F785" s="107"/>
      <c r="G785" s="107"/>
      <c r="H785" s="107"/>
      <c r="I785" s="107"/>
      <c r="J785" s="107"/>
      <c r="K785" s="107"/>
      <c r="L785" s="107"/>
      <c r="M785" s="108"/>
    </row>
    <row r="786" spans="2:13" ht="15.75" customHeight="1">
      <c r="B786" s="107"/>
      <c r="C786" s="107"/>
      <c r="D786" s="107"/>
      <c r="E786" s="107"/>
      <c r="F786" s="107"/>
      <c r="G786" s="107"/>
      <c r="H786" s="107"/>
      <c r="I786" s="107"/>
      <c r="J786" s="107"/>
      <c r="K786" s="107"/>
      <c r="L786" s="107"/>
      <c r="M786" s="108"/>
    </row>
    <row r="787" spans="2:13" ht="15.75" customHeight="1">
      <c r="B787" s="107"/>
      <c r="C787" s="107"/>
      <c r="D787" s="107"/>
      <c r="E787" s="107"/>
      <c r="F787" s="107"/>
      <c r="G787" s="107"/>
      <c r="H787" s="107"/>
      <c r="I787" s="107"/>
      <c r="J787" s="107"/>
      <c r="K787" s="107"/>
      <c r="L787" s="107"/>
      <c r="M787" s="108"/>
    </row>
    <row r="788" spans="2:13" ht="15.75" customHeight="1"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8"/>
    </row>
    <row r="789" spans="2:13" ht="15.75" customHeight="1">
      <c r="B789" s="107"/>
      <c r="C789" s="107"/>
      <c r="D789" s="107"/>
      <c r="E789" s="107"/>
      <c r="F789" s="107"/>
      <c r="G789" s="107"/>
      <c r="H789" s="107"/>
      <c r="I789" s="107"/>
      <c r="J789" s="107"/>
      <c r="K789" s="107"/>
      <c r="L789" s="107"/>
      <c r="M789" s="108"/>
    </row>
    <row r="790" spans="2:13" ht="15.75" customHeight="1">
      <c r="B790" s="107"/>
      <c r="C790" s="107"/>
      <c r="D790" s="107"/>
      <c r="E790" s="107"/>
      <c r="F790" s="107"/>
      <c r="G790" s="107"/>
      <c r="H790" s="107"/>
      <c r="I790" s="107"/>
      <c r="J790" s="107"/>
      <c r="K790" s="107"/>
      <c r="L790" s="107"/>
      <c r="M790" s="108"/>
    </row>
    <row r="791" spans="2:13" ht="15.75" customHeight="1">
      <c r="B791" s="107"/>
      <c r="C791" s="107"/>
      <c r="D791" s="107"/>
      <c r="E791" s="107"/>
      <c r="F791" s="107"/>
      <c r="G791" s="107"/>
      <c r="H791" s="107"/>
      <c r="I791" s="107"/>
      <c r="J791" s="107"/>
      <c r="K791" s="107"/>
      <c r="L791" s="107"/>
      <c r="M791" s="108"/>
    </row>
    <row r="792" spans="2:13" ht="15.75" customHeight="1">
      <c r="B792" s="107"/>
      <c r="C792" s="107"/>
      <c r="D792" s="107"/>
      <c r="E792" s="107"/>
      <c r="F792" s="107"/>
      <c r="G792" s="107"/>
      <c r="H792" s="107"/>
      <c r="I792" s="107"/>
      <c r="J792" s="107"/>
      <c r="K792" s="107"/>
      <c r="L792" s="107"/>
      <c r="M792" s="108"/>
    </row>
    <row r="793" spans="2:13" ht="15.75" customHeight="1">
      <c r="B793" s="107"/>
      <c r="C793" s="107"/>
      <c r="D793" s="107"/>
      <c r="E793" s="107"/>
      <c r="F793" s="107"/>
      <c r="G793" s="107"/>
      <c r="H793" s="107"/>
      <c r="I793" s="107"/>
      <c r="J793" s="107"/>
      <c r="K793" s="107"/>
      <c r="L793" s="107"/>
      <c r="M793" s="108"/>
    </row>
    <row r="794" spans="2:13" ht="15.75" customHeight="1">
      <c r="B794" s="107"/>
      <c r="C794" s="107"/>
      <c r="D794" s="107"/>
      <c r="E794" s="107"/>
      <c r="F794" s="107"/>
      <c r="G794" s="107"/>
      <c r="H794" s="107"/>
      <c r="I794" s="107"/>
      <c r="J794" s="107"/>
      <c r="K794" s="107"/>
      <c r="L794" s="107"/>
      <c r="M794" s="108"/>
    </row>
    <row r="795" spans="2:13" ht="15.75" customHeight="1">
      <c r="B795" s="107"/>
      <c r="C795" s="107"/>
      <c r="D795" s="107"/>
      <c r="E795" s="107"/>
      <c r="F795" s="107"/>
      <c r="G795" s="107"/>
      <c r="H795" s="107"/>
      <c r="I795" s="107"/>
      <c r="J795" s="107"/>
      <c r="K795" s="107"/>
      <c r="L795" s="107"/>
      <c r="M795" s="108"/>
    </row>
    <row r="796" spans="2:13" ht="15.75" customHeight="1">
      <c r="B796" s="107"/>
      <c r="C796" s="107"/>
      <c r="D796" s="107"/>
      <c r="E796" s="107"/>
      <c r="F796" s="107"/>
      <c r="G796" s="107"/>
      <c r="H796" s="107"/>
      <c r="I796" s="107"/>
      <c r="J796" s="107"/>
      <c r="K796" s="107"/>
      <c r="L796" s="107"/>
      <c r="M796" s="108"/>
    </row>
    <row r="797" spans="2:13" ht="15.75" customHeight="1">
      <c r="B797" s="107"/>
      <c r="C797" s="107"/>
      <c r="D797" s="107"/>
      <c r="E797" s="107"/>
      <c r="F797" s="107"/>
      <c r="G797" s="107"/>
      <c r="H797" s="107"/>
      <c r="I797" s="107"/>
      <c r="J797" s="107"/>
      <c r="K797" s="107"/>
      <c r="L797" s="107"/>
      <c r="M797" s="108"/>
    </row>
    <row r="798" spans="2:13" ht="15.75" customHeight="1">
      <c r="B798" s="107"/>
      <c r="C798" s="107"/>
      <c r="D798" s="107"/>
      <c r="E798" s="107"/>
      <c r="F798" s="107"/>
      <c r="G798" s="107"/>
      <c r="H798" s="107"/>
      <c r="I798" s="107"/>
      <c r="J798" s="107"/>
      <c r="K798" s="107"/>
      <c r="L798" s="107"/>
      <c r="M798" s="108"/>
    </row>
    <row r="799" spans="2:13" ht="15.75" customHeight="1">
      <c r="B799" s="107"/>
      <c r="C799" s="107"/>
      <c r="D799" s="107"/>
      <c r="E799" s="107"/>
      <c r="F799" s="107"/>
      <c r="G799" s="107"/>
      <c r="H799" s="107"/>
      <c r="I799" s="107"/>
      <c r="J799" s="107"/>
      <c r="K799" s="107"/>
      <c r="L799" s="107"/>
      <c r="M799" s="108"/>
    </row>
    <row r="800" spans="2:13" ht="15.75" customHeight="1">
      <c r="B800" s="107"/>
      <c r="C800" s="107"/>
      <c r="D800" s="107"/>
      <c r="E800" s="107"/>
      <c r="F800" s="107"/>
      <c r="G800" s="107"/>
      <c r="H800" s="107"/>
      <c r="I800" s="107"/>
      <c r="J800" s="107"/>
      <c r="K800" s="107"/>
      <c r="L800" s="107"/>
      <c r="M800" s="108"/>
    </row>
    <row r="801" spans="2:13" ht="15.75" customHeight="1">
      <c r="B801" s="107"/>
      <c r="C801" s="107"/>
      <c r="D801" s="107"/>
      <c r="E801" s="107"/>
      <c r="F801" s="107"/>
      <c r="G801" s="107"/>
      <c r="H801" s="107"/>
      <c r="I801" s="107"/>
      <c r="J801" s="107"/>
      <c r="K801" s="107"/>
      <c r="L801" s="107"/>
      <c r="M801" s="108"/>
    </row>
    <row r="802" spans="2:13" ht="15.75" customHeight="1">
      <c r="B802" s="107"/>
      <c r="C802" s="107"/>
      <c r="D802" s="107"/>
      <c r="E802" s="107"/>
      <c r="F802" s="107"/>
      <c r="G802" s="107"/>
      <c r="H802" s="107"/>
      <c r="I802" s="107"/>
      <c r="J802" s="107"/>
      <c r="K802" s="107"/>
      <c r="L802" s="107"/>
      <c r="M802" s="108"/>
    </row>
    <row r="803" spans="2:13" ht="15.75" customHeight="1">
      <c r="B803" s="107"/>
      <c r="C803" s="107"/>
      <c r="D803" s="107"/>
      <c r="E803" s="107"/>
      <c r="F803" s="107"/>
      <c r="G803" s="107"/>
      <c r="H803" s="107"/>
      <c r="I803" s="107"/>
      <c r="J803" s="107"/>
      <c r="K803" s="107"/>
      <c r="L803" s="107"/>
      <c r="M803" s="108"/>
    </row>
    <row r="804" spans="2:13" ht="15.75" customHeight="1">
      <c r="B804" s="107"/>
      <c r="C804" s="107"/>
      <c r="D804" s="107"/>
      <c r="E804" s="107"/>
      <c r="F804" s="107"/>
      <c r="G804" s="107"/>
      <c r="H804" s="107"/>
      <c r="I804" s="107"/>
      <c r="J804" s="107"/>
      <c r="K804" s="107"/>
      <c r="L804" s="107"/>
      <c r="M804" s="108"/>
    </row>
    <row r="805" spans="2:13" ht="15.75" customHeight="1">
      <c r="B805" s="107"/>
      <c r="C805" s="107"/>
      <c r="D805" s="107"/>
      <c r="E805" s="107"/>
      <c r="F805" s="107"/>
      <c r="G805" s="107"/>
      <c r="H805" s="107"/>
      <c r="I805" s="107"/>
      <c r="J805" s="107"/>
      <c r="K805" s="107"/>
      <c r="L805" s="107"/>
      <c r="M805" s="108"/>
    </row>
    <row r="806" spans="2:13" ht="15.75" customHeight="1">
      <c r="B806" s="107"/>
      <c r="C806" s="107"/>
      <c r="D806" s="107"/>
      <c r="E806" s="107"/>
      <c r="F806" s="107"/>
      <c r="G806" s="107"/>
      <c r="H806" s="107"/>
      <c r="I806" s="107"/>
      <c r="J806" s="107"/>
      <c r="K806" s="107"/>
      <c r="L806" s="107"/>
      <c r="M806" s="108"/>
    </row>
    <row r="807" spans="2:13" ht="15.75" customHeight="1">
      <c r="B807" s="107"/>
      <c r="C807" s="107"/>
      <c r="D807" s="107"/>
      <c r="E807" s="107"/>
      <c r="F807" s="107"/>
      <c r="G807" s="107"/>
      <c r="H807" s="107"/>
      <c r="I807" s="107"/>
      <c r="J807" s="107"/>
      <c r="K807" s="107"/>
      <c r="L807" s="107"/>
      <c r="M807" s="108"/>
    </row>
    <row r="808" spans="2:13" ht="15.75" customHeight="1">
      <c r="B808" s="107"/>
      <c r="C808" s="107"/>
      <c r="D808" s="107"/>
      <c r="E808" s="107"/>
      <c r="F808" s="107"/>
      <c r="G808" s="107"/>
      <c r="H808" s="107"/>
      <c r="I808" s="107"/>
      <c r="J808" s="107"/>
      <c r="K808" s="107"/>
      <c r="L808" s="107"/>
      <c r="M808" s="108"/>
    </row>
    <row r="809" spans="2:13" ht="15.75" customHeight="1">
      <c r="B809" s="107"/>
      <c r="C809" s="107"/>
      <c r="D809" s="107"/>
      <c r="E809" s="107"/>
      <c r="F809" s="107"/>
      <c r="G809" s="107"/>
      <c r="H809" s="107"/>
      <c r="I809" s="107"/>
      <c r="J809" s="107"/>
      <c r="K809" s="107"/>
      <c r="L809" s="107"/>
      <c r="M809" s="108"/>
    </row>
    <row r="810" spans="2:13" ht="15.75" customHeight="1">
      <c r="B810" s="107"/>
      <c r="C810" s="107"/>
      <c r="D810" s="107"/>
      <c r="E810" s="107"/>
      <c r="F810" s="107"/>
      <c r="G810" s="107"/>
      <c r="H810" s="107"/>
      <c r="I810" s="107"/>
      <c r="J810" s="107"/>
      <c r="K810" s="107"/>
      <c r="L810" s="107"/>
      <c r="M810" s="108"/>
    </row>
    <row r="811" spans="2:13" ht="15.75" customHeight="1">
      <c r="B811" s="107"/>
      <c r="C811" s="107"/>
      <c r="D811" s="107"/>
      <c r="E811" s="107"/>
      <c r="F811" s="107"/>
      <c r="G811" s="107"/>
      <c r="H811" s="107"/>
      <c r="I811" s="107"/>
      <c r="J811" s="107"/>
      <c r="K811" s="107"/>
      <c r="L811" s="107"/>
      <c r="M811" s="108"/>
    </row>
    <row r="812" spans="2:13" ht="15.75" customHeight="1">
      <c r="B812" s="107"/>
      <c r="C812" s="107"/>
      <c r="D812" s="107"/>
      <c r="E812" s="107"/>
      <c r="F812" s="107"/>
      <c r="G812" s="107"/>
      <c r="H812" s="107"/>
      <c r="I812" s="107"/>
      <c r="J812" s="107"/>
      <c r="K812" s="107"/>
      <c r="L812" s="107"/>
      <c r="M812" s="108"/>
    </row>
    <row r="813" spans="2:13" ht="15.75" customHeight="1">
      <c r="B813" s="107"/>
      <c r="C813" s="107"/>
      <c r="D813" s="107"/>
      <c r="E813" s="107"/>
      <c r="F813" s="107"/>
      <c r="G813" s="107"/>
      <c r="H813" s="107"/>
      <c r="I813" s="107"/>
      <c r="J813" s="107"/>
      <c r="K813" s="107"/>
      <c r="L813" s="107"/>
      <c r="M813" s="108"/>
    </row>
    <row r="814" spans="2:13" ht="15.75" customHeight="1">
      <c r="B814" s="107"/>
      <c r="C814" s="107"/>
      <c r="D814" s="107"/>
      <c r="E814" s="107"/>
      <c r="F814" s="107"/>
      <c r="G814" s="107"/>
      <c r="H814" s="107"/>
      <c r="I814" s="107"/>
      <c r="J814" s="107"/>
      <c r="K814" s="107"/>
      <c r="L814" s="107"/>
      <c r="M814" s="108"/>
    </row>
    <row r="815" spans="2:13" ht="15.75" customHeight="1">
      <c r="B815" s="107"/>
      <c r="C815" s="107"/>
      <c r="D815" s="107"/>
      <c r="E815" s="107"/>
      <c r="F815" s="107"/>
      <c r="G815" s="107"/>
      <c r="H815" s="107"/>
      <c r="I815" s="107"/>
      <c r="J815" s="107"/>
      <c r="K815" s="107"/>
      <c r="L815" s="107"/>
      <c r="M815" s="108"/>
    </row>
    <row r="816" spans="2:13" ht="15.75" customHeight="1">
      <c r="B816" s="107"/>
      <c r="C816" s="107"/>
      <c r="D816" s="107"/>
      <c r="E816" s="107"/>
      <c r="F816" s="107"/>
      <c r="G816" s="107"/>
      <c r="H816" s="107"/>
      <c r="I816" s="107"/>
      <c r="J816" s="107"/>
      <c r="K816" s="107"/>
      <c r="L816" s="107"/>
      <c r="M816" s="108"/>
    </row>
    <row r="817" spans="2:13" ht="15.75" customHeight="1">
      <c r="B817" s="107"/>
      <c r="C817" s="107"/>
      <c r="D817" s="107"/>
      <c r="E817" s="107"/>
      <c r="F817" s="107"/>
      <c r="G817" s="107"/>
      <c r="H817" s="107"/>
      <c r="I817" s="107"/>
      <c r="J817" s="107"/>
      <c r="K817" s="107"/>
      <c r="L817" s="107"/>
      <c r="M817" s="108"/>
    </row>
    <row r="818" spans="2:13" ht="15.75" customHeight="1">
      <c r="B818" s="107"/>
      <c r="C818" s="107"/>
      <c r="D818" s="107"/>
      <c r="E818" s="107"/>
      <c r="F818" s="107"/>
      <c r="G818" s="107"/>
      <c r="H818" s="107"/>
      <c r="I818" s="107"/>
      <c r="J818" s="107"/>
      <c r="K818" s="107"/>
      <c r="L818" s="107"/>
      <c r="M818" s="108"/>
    </row>
    <row r="819" spans="2:13" ht="15.75" customHeight="1">
      <c r="B819" s="107"/>
      <c r="C819" s="107"/>
      <c r="D819" s="107"/>
      <c r="E819" s="107"/>
      <c r="F819" s="107"/>
      <c r="G819" s="107"/>
      <c r="H819" s="107"/>
      <c r="I819" s="107"/>
      <c r="J819" s="107"/>
      <c r="K819" s="107"/>
      <c r="L819" s="107"/>
      <c r="M819" s="108"/>
    </row>
    <row r="820" spans="2:13" ht="15.75" customHeight="1">
      <c r="B820" s="107"/>
      <c r="C820" s="107"/>
      <c r="D820" s="107"/>
      <c r="E820" s="107"/>
      <c r="F820" s="107"/>
      <c r="G820" s="107"/>
      <c r="H820" s="107"/>
      <c r="I820" s="107"/>
      <c r="J820" s="107"/>
      <c r="K820" s="107"/>
      <c r="L820" s="107"/>
      <c r="M820" s="108"/>
    </row>
    <row r="821" spans="2:13" ht="15.75" customHeight="1">
      <c r="B821" s="107"/>
      <c r="C821" s="107"/>
      <c r="D821" s="107"/>
      <c r="E821" s="107"/>
      <c r="F821" s="107"/>
      <c r="G821" s="107"/>
      <c r="H821" s="107"/>
      <c r="I821" s="107"/>
      <c r="J821" s="107"/>
      <c r="K821" s="107"/>
      <c r="L821" s="107"/>
      <c r="M821" s="108"/>
    </row>
    <row r="822" spans="2:13" ht="15.75" customHeight="1">
      <c r="B822" s="107"/>
      <c r="C822" s="107"/>
      <c r="D822" s="107"/>
      <c r="E822" s="107"/>
      <c r="F822" s="107"/>
      <c r="G822" s="107"/>
      <c r="H822" s="107"/>
      <c r="I822" s="107"/>
      <c r="J822" s="107"/>
      <c r="K822" s="107"/>
      <c r="L822" s="107"/>
      <c r="M822" s="108"/>
    </row>
    <row r="823" spans="2:13" ht="15.75" customHeight="1">
      <c r="B823" s="107"/>
      <c r="C823" s="107"/>
      <c r="D823" s="107"/>
      <c r="E823" s="107"/>
      <c r="F823" s="107"/>
      <c r="G823" s="107"/>
      <c r="H823" s="107"/>
      <c r="I823" s="107"/>
      <c r="J823" s="107"/>
      <c r="K823" s="107"/>
      <c r="L823" s="107"/>
      <c r="M823" s="108"/>
    </row>
    <row r="824" spans="2:13" ht="15.75" customHeight="1">
      <c r="B824" s="107"/>
      <c r="C824" s="107"/>
      <c r="D824" s="107"/>
      <c r="E824" s="107"/>
      <c r="F824" s="107"/>
      <c r="G824" s="107"/>
      <c r="H824" s="107"/>
      <c r="I824" s="107"/>
      <c r="J824" s="107"/>
      <c r="K824" s="107"/>
      <c r="L824" s="107"/>
      <c r="M824" s="108"/>
    </row>
    <row r="825" spans="2:13" ht="15.75" customHeight="1">
      <c r="B825" s="107"/>
      <c r="C825" s="107"/>
      <c r="D825" s="107"/>
      <c r="E825" s="107"/>
      <c r="F825" s="107"/>
      <c r="G825" s="107"/>
      <c r="H825" s="107"/>
      <c r="I825" s="107"/>
      <c r="J825" s="107"/>
      <c r="K825" s="107"/>
      <c r="L825" s="107"/>
      <c r="M825" s="108"/>
    </row>
    <row r="826" spans="2:13" ht="15.75" customHeight="1">
      <c r="B826" s="107"/>
      <c r="C826" s="107"/>
      <c r="D826" s="107"/>
      <c r="E826" s="107"/>
      <c r="F826" s="107"/>
      <c r="G826" s="107"/>
      <c r="H826" s="107"/>
      <c r="I826" s="107"/>
      <c r="J826" s="107"/>
      <c r="K826" s="107"/>
      <c r="L826" s="107"/>
      <c r="M826" s="108"/>
    </row>
    <row r="827" spans="2:13" ht="15.75" customHeight="1">
      <c r="B827" s="107"/>
      <c r="C827" s="107"/>
      <c r="D827" s="107"/>
      <c r="E827" s="107"/>
      <c r="F827" s="107"/>
      <c r="G827" s="107"/>
      <c r="H827" s="107"/>
      <c r="I827" s="107"/>
      <c r="J827" s="107"/>
      <c r="K827" s="107"/>
      <c r="L827" s="107"/>
      <c r="M827" s="108"/>
    </row>
    <row r="828" spans="2:13" ht="15.75" customHeight="1">
      <c r="B828" s="107"/>
      <c r="C828" s="107"/>
      <c r="D828" s="107"/>
      <c r="E828" s="107"/>
      <c r="F828" s="107"/>
      <c r="G828" s="107"/>
      <c r="H828" s="107"/>
      <c r="I828" s="107"/>
      <c r="J828" s="107"/>
      <c r="K828" s="107"/>
      <c r="L828" s="107"/>
      <c r="M828" s="108"/>
    </row>
    <row r="829" spans="2:13" ht="15.75" customHeight="1">
      <c r="B829" s="107"/>
      <c r="C829" s="107"/>
      <c r="D829" s="107"/>
      <c r="E829" s="107"/>
      <c r="F829" s="107"/>
      <c r="G829" s="107"/>
      <c r="H829" s="107"/>
      <c r="I829" s="107"/>
      <c r="J829" s="107"/>
      <c r="K829" s="107"/>
      <c r="L829" s="107"/>
      <c r="M829" s="108"/>
    </row>
    <row r="830" spans="2:13" ht="15.75" customHeight="1">
      <c r="B830" s="107"/>
      <c r="C830" s="107"/>
      <c r="D830" s="107"/>
      <c r="E830" s="107"/>
      <c r="F830" s="107"/>
      <c r="G830" s="107"/>
      <c r="H830" s="107"/>
      <c r="I830" s="107"/>
      <c r="J830" s="107"/>
      <c r="K830" s="107"/>
      <c r="L830" s="107"/>
      <c r="M830" s="108"/>
    </row>
    <row r="831" spans="2:13" ht="15.75" customHeight="1">
      <c r="B831" s="107"/>
      <c r="C831" s="107"/>
      <c r="D831" s="107"/>
      <c r="E831" s="107"/>
      <c r="F831" s="107"/>
      <c r="G831" s="107"/>
      <c r="H831" s="107"/>
      <c r="I831" s="107"/>
      <c r="J831" s="107"/>
      <c r="K831" s="107"/>
      <c r="L831" s="107"/>
      <c r="M831" s="108"/>
    </row>
    <row r="832" spans="2:13" ht="15.75" customHeight="1">
      <c r="B832" s="107"/>
      <c r="C832" s="107"/>
      <c r="D832" s="107"/>
      <c r="E832" s="107"/>
      <c r="F832" s="107"/>
      <c r="G832" s="107"/>
      <c r="H832" s="107"/>
      <c r="I832" s="107"/>
      <c r="J832" s="107"/>
      <c r="K832" s="107"/>
      <c r="L832" s="107"/>
      <c r="M832" s="108"/>
    </row>
    <row r="833" spans="2:13" ht="15.75" customHeight="1">
      <c r="B833" s="107"/>
      <c r="C833" s="107"/>
      <c r="D833" s="107"/>
      <c r="E833" s="107"/>
      <c r="F833" s="107"/>
      <c r="G833" s="107"/>
      <c r="H833" s="107"/>
      <c r="I833" s="107"/>
      <c r="J833" s="107"/>
      <c r="K833" s="107"/>
      <c r="L833" s="107"/>
      <c r="M833" s="108"/>
    </row>
    <row r="834" spans="2:13" ht="15.75" customHeight="1">
      <c r="B834" s="107"/>
      <c r="C834" s="107"/>
      <c r="D834" s="107"/>
      <c r="E834" s="107"/>
      <c r="F834" s="107"/>
      <c r="G834" s="107"/>
      <c r="H834" s="107"/>
      <c r="I834" s="107"/>
      <c r="J834" s="107"/>
      <c r="K834" s="107"/>
      <c r="L834" s="107"/>
      <c r="M834" s="108"/>
    </row>
    <row r="835" spans="2:13" ht="15.75" customHeight="1">
      <c r="B835" s="107"/>
      <c r="C835" s="107"/>
      <c r="D835" s="107"/>
      <c r="E835" s="107"/>
      <c r="F835" s="107"/>
      <c r="G835" s="107"/>
      <c r="H835" s="107"/>
      <c r="I835" s="107"/>
      <c r="J835" s="107"/>
      <c r="K835" s="107"/>
      <c r="L835" s="107"/>
      <c r="M835" s="108"/>
    </row>
    <row r="836" spans="2:13" ht="15.75" customHeight="1">
      <c r="B836" s="107"/>
      <c r="C836" s="107"/>
      <c r="D836" s="107"/>
      <c r="E836" s="107"/>
      <c r="F836" s="107"/>
      <c r="G836" s="107"/>
      <c r="H836" s="107"/>
      <c r="I836" s="107"/>
      <c r="J836" s="107"/>
      <c r="K836" s="107"/>
      <c r="L836" s="107"/>
      <c r="M836" s="108"/>
    </row>
    <row r="837" spans="2:13" ht="15.75" customHeight="1">
      <c r="B837" s="107"/>
      <c r="C837" s="107"/>
      <c r="D837" s="107"/>
      <c r="E837" s="107"/>
      <c r="F837" s="107"/>
      <c r="G837" s="107"/>
      <c r="H837" s="107"/>
      <c r="I837" s="107"/>
      <c r="J837" s="107"/>
      <c r="K837" s="107"/>
      <c r="L837" s="107"/>
      <c r="M837" s="108"/>
    </row>
    <row r="838" spans="2:13" ht="15.75" customHeight="1">
      <c r="B838" s="107"/>
      <c r="C838" s="107"/>
      <c r="D838" s="107"/>
      <c r="E838" s="107"/>
      <c r="F838" s="107"/>
      <c r="G838" s="107"/>
      <c r="H838" s="107"/>
      <c r="I838" s="107"/>
      <c r="J838" s="107"/>
      <c r="K838" s="107"/>
      <c r="L838" s="107"/>
      <c r="M838" s="108"/>
    </row>
    <row r="839" spans="2:13" ht="15.75" customHeight="1">
      <c r="B839" s="107"/>
      <c r="C839" s="107"/>
      <c r="D839" s="107"/>
      <c r="E839" s="107"/>
      <c r="F839" s="107"/>
      <c r="G839" s="107"/>
      <c r="H839" s="107"/>
      <c r="I839" s="107"/>
      <c r="J839" s="107"/>
      <c r="K839" s="107"/>
      <c r="L839" s="107"/>
      <c r="M839" s="108"/>
    </row>
    <row r="840" spans="2:13" ht="15.75" customHeight="1">
      <c r="B840" s="107"/>
      <c r="C840" s="107"/>
      <c r="D840" s="107"/>
      <c r="E840" s="107"/>
      <c r="F840" s="107"/>
      <c r="G840" s="107"/>
      <c r="H840" s="107"/>
      <c r="I840" s="107"/>
      <c r="J840" s="107"/>
      <c r="K840" s="107"/>
      <c r="L840" s="107"/>
      <c r="M840" s="108"/>
    </row>
    <row r="841" spans="2:13" ht="15.75" customHeight="1">
      <c r="B841" s="107"/>
      <c r="C841" s="107"/>
      <c r="D841" s="107"/>
      <c r="E841" s="107"/>
      <c r="F841" s="107"/>
      <c r="G841" s="107"/>
      <c r="H841" s="107"/>
      <c r="I841" s="107"/>
      <c r="J841" s="107"/>
      <c r="K841" s="107"/>
      <c r="L841" s="107"/>
      <c r="M841" s="108"/>
    </row>
    <row r="842" spans="2:13" ht="15.75" customHeight="1">
      <c r="B842" s="107"/>
      <c r="C842" s="107"/>
      <c r="D842" s="107"/>
      <c r="E842" s="107"/>
      <c r="F842" s="107"/>
      <c r="G842" s="107"/>
      <c r="H842" s="107"/>
      <c r="I842" s="107"/>
      <c r="J842" s="107"/>
      <c r="K842" s="107"/>
      <c r="L842" s="107"/>
      <c r="M842" s="108"/>
    </row>
    <row r="843" spans="2:13" ht="15.75" customHeight="1">
      <c r="B843" s="107"/>
      <c r="C843" s="107"/>
      <c r="D843" s="107"/>
      <c r="E843" s="107"/>
      <c r="F843" s="107"/>
      <c r="G843" s="107"/>
      <c r="H843" s="107"/>
      <c r="I843" s="107"/>
      <c r="J843" s="107"/>
      <c r="K843" s="107"/>
      <c r="L843" s="107"/>
      <c r="M843" s="108"/>
    </row>
    <row r="844" spans="2:13" ht="15.75" customHeight="1">
      <c r="B844" s="107"/>
      <c r="C844" s="107"/>
      <c r="D844" s="107"/>
      <c r="E844" s="107"/>
      <c r="F844" s="107"/>
      <c r="G844" s="107"/>
      <c r="H844" s="107"/>
      <c r="I844" s="107"/>
      <c r="J844" s="107"/>
      <c r="K844" s="107"/>
      <c r="L844" s="107"/>
      <c r="M844" s="108"/>
    </row>
    <row r="845" spans="2:13" ht="15.75" customHeight="1">
      <c r="B845" s="107"/>
      <c r="C845" s="107"/>
      <c r="D845" s="107"/>
      <c r="E845" s="107"/>
      <c r="F845" s="107"/>
      <c r="G845" s="107"/>
      <c r="H845" s="107"/>
      <c r="I845" s="107"/>
      <c r="J845" s="107"/>
      <c r="K845" s="107"/>
      <c r="L845" s="107"/>
      <c r="M845" s="108"/>
    </row>
    <row r="846" spans="2:13" ht="15.75" customHeight="1">
      <c r="B846" s="107"/>
      <c r="C846" s="107"/>
      <c r="D846" s="107"/>
      <c r="E846" s="107"/>
      <c r="F846" s="107"/>
      <c r="G846" s="107"/>
      <c r="H846" s="107"/>
      <c r="I846" s="107"/>
      <c r="J846" s="107"/>
      <c r="K846" s="107"/>
      <c r="L846" s="107"/>
      <c r="M846" s="108"/>
    </row>
    <row r="847" spans="2:13" ht="15.75" customHeight="1">
      <c r="B847" s="107"/>
      <c r="C847" s="107"/>
      <c r="D847" s="107"/>
      <c r="E847" s="107"/>
      <c r="F847" s="107"/>
      <c r="G847" s="107"/>
      <c r="H847" s="107"/>
      <c r="I847" s="107"/>
      <c r="J847" s="107"/>
      <c r="K847" s="107"/>
      <c r="L847" s="107"/>
      <c r="M847" s="108"/>
    </row>
    <row r="848" spans="2:13" ht="15.75" customHeight="1">
      <c r="B848" s="107"/>
      <c r="C848" s="107"/>
      <c r="D848" s="107"/>
      <c r="E848" s="107"/>
      <c r="F848" s="107"/>
      <c r="G848" s="107"/>
      <c r="H848" s="107"/>
      <c r="I848" s="107"/>
      <c r="J848" s="107"/>
      <c r="K848" s="107"/>
      <c r="L848" s="107"/>
      <c r="M848" s="108"/>
    </row>
    <row r="849" spans="2:13" ht="15.75" customHeight="1">
      <c r="B849" s="107"/>
      <c r="C849" s="107"/>
      <c r="D849" s="107"/>
      <c r="E849" s="107"/>
      <c r="F849" s="107"/>
      <c r="G849" s="107"/>
      <c r="H849" s="107"/>
      <c r="I849" s="107"/>
      <c r="J849" s="107"/>
      <c r="K849" s="107"/>
      <c r="L849" s="107"/>
      <c r="M849" s="108"/>
    </row>
    <row r="850" spans="2:13" ht="15.75" customHeight="1">
      <c r="B850" s="107"/>
      <c r="C850" s="107"/>
      <c r="D850" s="107"/>
      <c r="E850" s="107"/>
      <c r="F850" s="107"/>
      <c r="G850" s="107"/>
      <c r="H850" s="107"/>
      <c r="I850" s="107"/>
      <c r="J850" s="107"/>
      <c r="K850" s="107"/>
      <c r="L850" s="107"/>
      <c r="M850" s="108"/>
    </row>
    <row r="851" spans="2:13" ht="15.75" customHeight="1">
      <c r="B851" s="107"/>
      <c r="C851" s="107"/>
      <c r="D851" s="107"/>
      <c r="E851" s="107"/>
      <c r="F851" s="107"/>
      <c r="G851" s="107"/>
      <c r="H851" s="107"/>
      <c r="I851" s="107"/>
      <c r="J851" s="107"/>
      <c r="K851" s="107"/>
      <c r="L851" s="107"/>
      <c r="M851" s="108"/>
    </row>
    <row r="852" spans="2:13" ht="15.75" customHeight="1">
      <c r="B852" s="107"/>
      <c r="C852" s="107"/>
      <c r="D852" s="107"/>
      <c r="E852" s="107"/>
      <c r="F852" s="107"/>
      <c r="G852" s="107"/>
      <c r="H852" s="107"/>
      <c r="I852" s="107"/>
      <c r="J852" s="107"/>
      <c r="K852" s="107"/>
      <c r="L852" s="107"/>
      <c r="M852" s="108"/>
    </row>
    <row r="853" spans="2:13" ht="15.75" customHeight="1">
      <c r="B853" s="107"/>
      <c r="C853" s="107"/>
      <c r="D853" s="107"/>
      <c r="E853" s="107"/>
      <c r="F853" s="107"/>
      <c r="G853" s="107"/>
      <c r="H853" s="107"/>
      <c r="I853" s="107"/>
      <c r="J853" s="107"/>
      <c r="K853" s="107"/>
      <c r="L853" s="107"/>
      <c r="M853" s="108"/>
    </row>
    <row r="854" spans="2:13" ht="15.75" customHeight="1">
      <c r="B854" s="107"/>
      <c r="C854" s="107"/>
      <c r="D854" s="107"/>
      <c r="E854" s="107"/>
      <c r="F854" s="107"/>
      <c r="G854" s="107"/>
      <c r="H854" s="107"/>
      <c r="I854" s="107"/>
      <c r="J854" s="107"/>
      <c r="K854" s="107"/>
      <c r="L854" s="107"/>
      <c r="M854" s="108"/>
    </row>
    <row r="855" spans="2:13" ht="15.75" customHeight="1">
      <c r="B855" s="107"/>
      <c r="C855" s="107"/>
      <c r="D855" s="107"/>
      <c r="E855" s="107"/>
      <c r="F855" s="107"/>
      <c r="G855" s="107"/>
      <c r="H855" s="107"/>
      <c r="I855" s="107"/>
      <c r="J855" s="107"/>
      <c r="K855" s="107"/>
      <c r="L855" s="107"/>
      <c r="M855" s="108"/>
    </row>
    <row r="856" spans="2:13" ht="15.75" customHeight="1">
      <c r="B856" s="107"/>
      <c r="C856" s="107"/>
      <c r="D856" s="107"/>
      <c r="E856" s="107"/>
      <c r="F856" s="107"/>
      <c r="G856" s="107"/>
      <c r="H856" s="107"/>
      <c r="I856" s="107"/>
      <c r="J856" s="107"/>
      <c r="K856" s="107"/>
      <c r="L856" s="107"/>
      <c r="M856" s="108"/>
    </row>
    <row r="857" spans="2:13" ht="15.75" customHeight="1">
      <c r="B857" s="107"/>
      <c r="C857" s="107"/>
      <c r="D857" s="107"/>
      <c r="E857" s="107"/>
      <c r="F857" s="107"/>
      <c r="G857" s="107"/>
      <c r="H857" s="107"/>
      <c r="I857" s="107"/>
      <c r="J857" s="107"/>
      <c r="K857" s="107"/>
      <c r="L857" s="107"/>
      <c r="M857" s="108"/>
    </row>
    <row r="858" spans="2:13" ht="15.75" customHeight="1">
      <c r="B858" s="107"/>
      <c r="C858" s="107"/>
      <c r="D858" s="107"/>
      <c r="E858" s="107"/>
      <c r="F858" s="107"/>
      <c r="G858" s="107"/>
      <c r="H858" s="107"/>
      <c r="I858" s="107"/>
      <c r="J858" s="107"/>
      <c r="K858" s="107"/>
      <c r="L858" s="107"/>
      <c r="M858" s="108"/>
    </row>
    <row r="859" spans="2:13" ht="15.75" customHeight="1">
      <c r="B859" s="107"/>
      <c r="C859" s="107"/>
      <c r="D859" s="107"/>
      <c r="E859" s="107"/>
      <c r="F859" s="107"/>
      <c r="G859" s="107"/>
      <c r="H859" s="107"/>
      <c r="I859" s="107"/>
      <c r="J859" s="107"/>
      <c r="K859" s="107"/>
      <c r="L859" s="107"/>
      <c r="M859" s="108"/>
    </row>
    <row r="860" spans="2:13" ht="15.75" customHeight="1">
      <c r="B860" s="107"/>
      <c r="C860" s="107"/>
      <c r="D860" s="107"/>
      <c r="E860" s="107"/>
      <c r="F860" s="107"/>
      <c r="G860" s="107"/>
      <c r="H860" s="107"/>
      <c r="I860" s="107"/>
      <c r="J860" s="107"/>
      <c r="K860" s="107"/>
      <c r="L860" s="107"/>
      <c r="M860" s="108"/>
    </row>
    <row r="861" spans="2:13" ht="15.75" customHeight="1">
      <c r="B861" s="107"/>
      <c r="C861" s="107"/>
      <c r="D861" s="107"/>
      <c r="E861" s="107"/>
      <c r="F861" s="107"/>
      <c r="G861" s="107"/>
      <c r="H861" s="107"/>
      <c r="I861" s="107"/>
      <c r="J861" s="107"/>
      <c r="K861" s="107"/>
      <c r="L861" s="107"/>
      <c r="M861" s="108"/>
    </row>
    <row r="862" spans="2:13" ht="15.75" customHeight="1">
      <c r="B862" s="107"/>
      <c r="C862" s="107"/>
      <c r="D862" s="107"/>
      <c r="E862" s="107"/>
      <c r="F862" s="107"/>
      <c r="G862" s="107"/>
      <c r="H862" s="107"/>
      <c r="I862" s="107"/>
      <c r="J862" s="107"/>
      <c r="K862" s="107"/>
      <c r="L862" s="107"/>
      <c r="M862" s="108"/>
    </row>
    <row r="863" spans="2:13" ht="15.75" customHeight="1">
      <c r="B863" s="107"/>
      <c r="C863" s="107"/>
      <c r="D863" s="107"/>
      <c r="E863" s="107"/>
      <c r="F863" s="107"/>
      <c r="G863" s="107"/>
      <c r="H863" s="107"/>
      <c r="I863" s="107"/>
      <c r="J863" s="107"/>
      <c r="K863" s="107"/>
      <c r="L863" s="107"/>
      <c r="M863" s="108"/>
    </row>
    <row r="864" spans="2:13" ht="15.75" customHeight="1">
      <c r="B864" s="107"/>
      <c r="C864" s="107"/>
      <c r="D864" s="107"/>
      <c r="E864" s="107"/>
      <c r="F864" s="107"/>
      <c r="G864" s="107"/>
      <c r="H864" s="107"/>
      <c r="I864" s="107"/>
      <c r="J864" s="107"/>
      <c r="K864" s="107"/>
      <c r="L864" s="107"/>
      <c r="M864" s="108"/>
    </row>
    <row r="865" spans="2:13" ht="15.75" customHeight="1">
      <c r="B865" s="107"/>
      <c r="C865" s="107"/>
      <c r="D865" s="107"/>
      <c r="E865" s="107"/>
      <c r="F865" s="107"/>
      <c r="G865" s="107"/>
      <c r="H865" s="107"/>
      <c r="I865" s="107"/>
      <c r="J865" s="107"/>
      <c r="K865" s="107"/>
      <c r="L865" s="107"/>
      <c r="M865" s="108"/>
    </row>
    <row r="866" spans="2:13" ht="15.75" customHeight="1">
      <c r="B866" s="107"/>
      <c r="C866" s="107"/>
      <c r="D866" s="107"/>
      <c r="E866" s="107"/>
      <c r="F866" s="107"/>
      <c r="G866" s="107"/>
      <c r="H866" s="107"/>
      <c r="I866" s="107"/>
      <c r="J866" s="107"/>
      <c r="K866" s="107"/>
      <c r="L866" s="107"/>
      <c r="M866" s="108"/>
    </row>
    <row r="867" spans="2:13" ht="15.75" customHeight="1">
      <c r="B867" s="107"/>
      <c r="C867" s="107"/>
      <c r="D867" s="107"/>
      <c r="E867" s="107"/>
      <c r="F867" s="107"/>
      <c r="G867" s="107"/>
      <c r="H867" s="107"/>
      <c r="I867" s="107"/>
      <c r="J867" s="107"/>
      <c r="K867" s="107"/>
      <c r="L867" s="107"/>
      <c r="M867" s="108"/>
    </row>
    <row r="868" spans="2:13" ht="15.75" customHeight="1">
      <c r="B868" s="107"/>
      <c r="C868" s="107"/>
      <c r="D868" s="107"/>
      <c r="E868" s="107"/>
      <c r="F868" s="107"/>
      <c r="G868" s="107"/>
      <c r="H868" s="107"/>
      <c r="I868" s="107"/>
      <c r="J868" s="107"/>
      <c r="K868" s="107"/>
      <c r="L868" s="107"/>
      <c r="M868" s="108"/>
    </row>
    <row r="869" spans="2:13" ht="15.75" customHeight="1">
      <c r="B869" s="107"/>
      <c r="C869" s="107"/>
      <c r="D869" s="107"/>
      <c r="E869" s="107"/>
      <c r="F869" s="107"/>
      <c r="G869" s="107"/>
      <c r="H869" s="107"/>
      <c r="I869" s="107"/>
      <c r="J869" s="107"/>
      <c r="K869" s="107"/>
      <c r="L869" s="107"/>
      <c r="M869" s="108"/>
    </row>
    <row r="870" spans="2:13" ht="15.75" customHeight="1">
      <c r="B870" s="107"/>
      <c r="C870" s="107"/>
      <c r="D870" s="107"/>
      <c r="E870" s="107"/>
      <c r="F870" s="107"/>
      <c r="G870" s="107"/>
      <c r="H870" s="107"/>
      <c r="I870" s="107"/>
      <c r="J870" s="107"/>
      <c r="K870" s="107"/>
      <c r="L870" s="107"/>
      <c r="M870" s="108"/>
    </row>
    <row r="871" spans="2:13" ht="15.75" customHeight="1">
      <c r="B871" s="107"/>
      <c r="C871" s="107"/>
      <c r="D871" s="107"/>
      <c r="E871" s="107"/>
      <c r="F871" s="107"/>
      <c r="G871" s="107"/>
      <c r="H871" s="107"/>
      <c r="I871" s="107"/>
      <c r="J871" s="107"/>
      <c r="K871" s="107"/>
      <c r="L871" s="107"/>
      <c r="M871" s="108"/>
    </row>
    <row r="872" spans="2:13" ht="15.75" customHeight="1">
      <c r="B872" s="107"/>
      <c r="C872" s="107"/>
      <c r="D872" s="107"/>
      <c r="E872" s="107"/>
      <c r="F872" s="107"/>
      <c r="G872" s="107"/>
      <c r="H872" s="107"/>
      <c r="I872" s="107"/>
      <c r="J872" s="107"/>
      <c r="K872" s="107"/>
      <c r="L872" s="107"/>
      <c r="M872" s="108"/>
    </row>
    <row r="873" spans="2:13" ht="15.75" customHeight="1">
      <c r="B873" s="107"/>
      <c r="C873" s="107"/>
      <c r="D873" s="107"/>
      <c r="E873" s="107"/>
      <c r="F873" s="107"/>
      <c r="G873" s="107"/>
      <c r="H873" s="107"/>
      <c r="I873" s="107"/>
      <c r="J873" s="107"/>
      <c r="K873" s="107"/>
      <c r="L873" s="107"/>
      <c r="M873" s="108"/>
    </row>
    <row r="874" spans="2:13" ht="15.75" customHeight="1">
      <c r="B874" s="107"/>
      <c r="C874" s="107"/>
      <c r="D874" s="107"/>
      <c r="E874" s="107"/>
      <c r="F874" s="107"/>
      <c r="G874" s="107"/>
      <c r="H874" s="107"/>
      <c r="I874" s="107"/>
      <c r="J874" s="107"/>
      <c r="K874" s="107"/>
      <c r="L874" s="107"/>
      <c r="M874" s="108"/>
    </row>
    <row r="875" spans="2:13" ht="15.75" customHeight="1">
      <c r="B875" s="107"/>
      <c r="C875" s="107"/>
      <c r="D875" s="107"/>
      <c r="E875" s="107"/>
      <c r="F875" s="107"/>
      <c r="G875" s="107"/>
      <c r="H875" s="107"/>
      <c r="I875" s="107"/>
      <c r="J875" s="107"/>
      <c r="K875" s="107"/>
      <c r="L875" s="107"/>
      <c r="M875" s="108"/>
    </row>
    <row r="876" spans="2:13" ht="15.75" customHeight="1">
      <c r="B876" s="107"/>
      <c r="C876" s="107"/>
      <c r="D876" s="107"/>
      <c r="E876" s="107"/>
      <c r="F876" s="107"/>
      <c r="G876" s="107"/>
      <c r="H876" s="107"/>
      <c r="I876" s="107"/>
      <c r="J876" s="107"/>
      <c r="K876" s="107"/>
      <c r="L876" s="107"/>
      <c r="M876" s="108"/>
    </row>
    <row r="877" spans="2:13" ht="15.75" customHeight="1">
      <c r="B877" s="107"/>
      <c r="C877" s="107"/>
      <c r="D877" s="107"/>
      <c r="E877" s="107"/>
      <c r="F877" s="107"/>
      <c r="G877" s="107"/>
      <c r="H877" s="107"/>
      <c r="I877" s="107"/>
      <c r="J877" s="107"/>
      <c r="K877" s="107"/>
      <c r="L877" s="107"/>
      <c r="M877" s="108"/>
    </row>
    <row r="878" spans="2:13" ht="15.75" customHeight="1"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8"/>
    </row>
    <row r="879" spans="2:13" ht="15.75" customHeight="1">
      <c r="B879" s="107"/>
      <c r="C879" s="107"/>
      <c r="D879" s="107"/>
      <c r="E879" s="107"/>
      <c r="F879" s="107"/>
      <c r="G879" s="107"/>
      <c r="H879" s="107"/>
      <c r="I879" s="107"/>
      <c r="J879" s="107"/>
      <c r="K879" s="107"/>
      <c r="L879" s="107"/>
      <c r="M879" s="108"/>
    </row>
    <row r="880" spans="2:13" ht="15.75" customHeight="1">
      <c r="B880" s="107"/>
      <c r="C880" s="107"/>
      <c r="D880" s="107"/>
      <c r="E880" s="107"/>
      <c r="F880" s="107"/>
      <c r="G880" s="107"/>
      <c r="H880" s="107"/>
      <c r="I880" s="107"/>
      <c r="J880" s="107"/>
      <c r="K880" s="107"/>
      <c r="L880" s="107"/>
      <c r="M880" s="108"/>
    </row>
    <row r="881" spans="2:13" ht="15.75" customHeight="1">
      <c r="B881" s="107"/>
      <c r="C881" s="107"/>
      <c r="D881" s="107"/>
      <c r="E881" s="107"/>
      <c r="F881" s="107"/>
      <c r="G881" s="107"/>
      <c r="H881" s="107"/>
      <c r="I881" s="107"/>
      <c r="J881" s="107"/>
      <c r="K881" s="107"/>
      <c r="L881" s="107"/>
      <c r="M881" s="108"/>
    </row>
    <row r="882" spans="2:13" ht="15.75" customHeight="1">
      <c r="B882" s="107"/>
      <c r="C882" s="107"/>
      <c r="D882" s="107"/>
      <c r="E882" s="107"/>
      <c r="F882" s="107"/>
      <c r="G882" s="107"/>
      <c r="H882" s="107"/>
      <c r="I882" s="107"/>
      <c r="J882" s="107"/>
      <c r="K882" s="107"/>
      <c r="L882" s="107"/>
      <c r="M882" s="108"/>
    </row>
    <row r="883" spans="2:13" ht="15.75" customHeight="1">
      <c r="B883" s="107"/>
      <c r="C883" s="107"/>
      <c r="D883" s="107"/>
      <c r="E883" s="107"/>
      <c r="F883" s="107"/>
      <c r="G883" s="107"/>
      <c r="H883" s="107"/>
      <c r="I883" s="107"/>
      <c r="J883" s="107"/>
      <c r="K883" s="107"/>
      <c r="L883" s="107"/>
      <c r="M883" s="108"/>
    </row>
    <row r="884" spans="2:13" ht="15.75" customHeight="1">
      <c r="B884" s="107"/>
      <c r="C884" s="107"/>
      <c r="D884" s="107"/>
      <c r="E884" s="107"/>
      <c r="F884" s="107"/>
      <c r="G884" s="107"/>
      <c r="H884" s="107"/>
      <c r="I884" s="107"/>
      <c r="J884" s="107"/>
      <c r="K884" s="107"/>
      <c r="L884" s="107"/>
      <c r="M884" s="108"/>
    </row>
    <row r="885" spans="2:13" ht="15.75" customHeight="1">
      <c r="B885" s="107"/>
      <c r="C885" s="107"/>
      <c r="D885" s="107"/>
      <c r="E885" s="107"/>
      <c r="F885" s="107"/>
      <c r="G885" s="107"/>
      <c r="H885" s="107"/>
      <c r="I885" s="107"/>
      <c r="J885" s="107"/>
      <c r="K885" s="107"/>
      <c r="L885" s="107"/>
      <c r="M885" s="108"/>
    </row>
    <row r="886" spans="2:13" ht="15.75" customHeight="1">
      <c r="B886" s="107"/>
      <c r="C886" s="107"/>
      <c r="D886" s="107"/>
      <c r="E886" s="107"/>
      <c r="F886" s="107"/>
      <c r="G886" s="107"/>
      <c r="H886" s="107"/>
      <c r="I886" s="107"/>
      <c r="J886" s="107"/>
      <c r="K886" s="107"/>
      <c r="L886" s="107"/>
      <c r="M886" s="108"/>
    </row>
    <row r="887" spans="2:13" ht="15.75" customHeight="1">
      <c r="B887" s="107"/>
      <c r="C887" s="107"/>
      <c r="D887" s="107"/>
      <c r="E887" s="107"/>
      <c r="F887" s="107"/>
      <c r="G887" s="107"/>
      <c r="H887" s="107"/>
      <c r="I887" s="107"/>
      <c r="J887" s="107"/>
      <c r="K887" s="107"/>
      <c r="L887" s="107"/>
      <c r="M887" s="108"/>
    </row>
    <row r="888" spans="2:13" ht="15.75" customHeight="1">
      <c r="B888" s="107"/>
      <c r="C888" s="107"/>
      <c r="D888" s="107"/>
      <c r="E888" s="107"/>
      <c r="F888" s="107"/>
      <c r="G888" s="107"/>
      <c r="H888" s="107"/>
      <c r="I888" s="107"/>
      <c r="J888" s="107"/>
      <c r="K888" s="107"/>
      <c r="L888" s="107"/>
      <c r="M888" s="108"/>
    </row>
    <row r="889" spans="2:13" ht="15.75" customHeight="1">
      <c r="B889" s="107"/>
      <c r="C889" s="107"/>
      <c r="D889" s="107"/>
      <c r="E889" s="107"/>
      <c r="F889" s="107"/>
      <c r="G889" s="107"/>
      <c r="H889" s="107"/>
      <c r="I889" s="107"/>
      <c r="J889" s="107"/>
      <c r="K889" s="107"/>
      <c r="L889" s="107"/>
      <c r="M889" s="108"/>
    </row>
    <row r="890" spans="2:13" ht="15.75" customHeight="1">
      <c r="B890" s="107"/>
      <c r="C890" s="107"/>
      <c r="D890" s="107"/>
      <c r="E890" s="107"/>
      <c r="F890" s="107"/>
      <c r="G890" s="107"/>
      <c r="H890" s="107"/>
      <c r="I890" s="107"/>
      <c r="J890" s="107"/>
      <c r="K890" s="107"/>
      <c r="L890" s="107"/>
      <c r="M890" s="108"/>
    </row>
    <row r="891" spans="2:13" ht="15.75" customHeight="1">
      <c r="B891" s="107"/>
      <c r="C891" s="107"/>
      <c r="D891" s="107"/>
      <c r="E891" s="107"/>
      <c r="F891" s="107"/>
      <c r="G891" s="107"/>
      <c r="H891" s="107"/>
      <c r="I891" s="107"/>
      <c r="J891" s="107"/>
      <c r="K891" s="107"/>
      <c r="L891" s="107"/>
      <c r="M891" s="108"/>
    </row>
    <row r="892" spans="2:13" ht="15.75" customHeight="1">
      <c r="B892" s="107"/>
      <c r="C892" s="107"/>
      <c r="D892" s="107"/>
      <c r="E892" s="107"/>
      <c r="F892" s="107"/>
      <c r="G892" s="107"/>
      <c r="H892" s="107"/>
      <c r="I892" s="107"/>
      <c r="J892" s="107"/>
      <c r="K892" s="107"/>
      <c r="L892" s="107"/>
      <c r="M892" s="108"/>
    </row>
    <row r="893" spans="2:13" ht="15.75" customHeight="1">
      <c r="B893" s="107"/>
      <c r="C893" s="107"/>
      <c r="D893" s="107"/>
      <c r="E893" s="107"/>
      <c r="F893" s="107"/>
      <c r="G893" s="107"/>
      <c r="H893" s="107"/>
      <c r="I893" s="107"/>
      <c r="J893" s="107"/>
      <c r="K893" s="107"/>
      <c r="L893" s="107"/>
      <c r="M893" s="108"/>
    </row>
    <row r="894" spans="2:13" ht="15.75" customHeight="1">
      <c r="B894" s="107"/>
      <c r="C894" s="107"/>
      <c r="D894" s="107"/>
      <c r="E894" s="107"/>
      <c r="F894" s="107"/>
      <c r="G894" s="107"/>
      <c r="H894" s="107"/>
      <c r="I894" s="107"/>
      <c r="J894" s="107"/>
      <c r="K894" s="107"/>
      <c r="L894" s="107"/>
      <c r="M894" s="108"/>
    </row>
    <row r="895" spans="2:13" ht="15.75" customHeight="1">
      <c r="B895" s="107"/>
      <c r="C895" s="107"/>
      <c r="D895" s="107"/>
      <c r="E895" s="107"/>
      <c r="F895" s="107"/>
      <c r="G895" s="107"/>
      <c r="H895" s="107"/>
      <c r="I895" s="107"/>
      <c r="J895" s="107"/>
      <c r="K895" s="107"/>
      <c r="L895" s="107"/>
      <c r="M895" s="108"/>
    </row>
    <row r="896" spans="2:13" ht="15.75" customHeight="1">
      <c r="B896" s="107"/>
      <c r="C896" s="107"/>
      <c r="D896" s="107"/>
      <c r="E896" s="107"/>
      <c r="F896" s="107"/>
      <c r="G896" s="107"/>
      <c r="H896" s="107"/>
      <c r="I896" s="107"/>
      <c r="J896" s="107"/>
      <c r="K896" s="107"/>
      <c r="L896" s="107"/>
      <c r="M896" s="108"/>
    </row>
    <row r="897" spans="2:13" ht="15.75" customHeight="1">
      <c r="B897" s="107"/>
      <c r="C897" s="107"/>
      <c r="D897" s="107"/>
      <c r="E897" s="107"/>
      <c r="F897" s="107"/>
      <c r="G897" s="107"/>
      <c r="H897" s="107"/>
      <c r="I897" s="107"/>
      <c r="J897" s="107"/>
      <c r="K897" s="107"/>
      <c r="L897" s="107"/>
      <c r="M897" s="108"/>
    </row>
    <row r="898" spans="2:13" ht="15.75" customHeight="1">
      <c r="B898" s="107"/>
      <c r="C898" s="107"/>
      <c r="D898" s="107"/>
      <c r="E898" s="107"/>
      <c r="F898" s="107"/>
      <c r="G898" s="107"/>
      <c r="H898" s="107"/>
      <c r="I898" s="107"/>
      <c r="J898" s="107"/>
      <c r="K898" s="107"/>
      <c r="L898" s="107"/>
      <c r="M898" s="108"/>
    </row>
    <row r="899" spans="2:13" ht="15.75" customHeight="1">
      <c r="B899" s="107"/>
      <c r="C899" s="107"/>
      <c r="D899" s="107"/>
      <c r="E899" s="107"/>
      <c r="F899" s="107"/>
      <c r="G899" s="107"/>
      <c r="H899" s="107"/>
      <c r="I899" s="107"/>
      <c r="J899" s="107"/>
      <c r="K899" s="107"/>
      <c r="L899" s="107"/>
      <c r="M899" s="108"/>
    </row>
    <row r="900" spans="2:13" ht="15.75" customHeight="1">
      <c r="B900" s="107"/>
      <c r="C900" s="107"/>
      <c r="D900" s="107"/>
      <c r="E900" s="107"/>
      <c r="F900" s="107"/>
      <c r="G900" s="107"/>
      <c r="H900" s="107"/>
      <c r="I900" s="107"/>
      <c r="J900" s="107"/>
      <c r="K900" s="107"/>
      <c r="L900" s="107"/>
      <c r="M900" s="108"/>
    </row>
    <row r="901" spans="2:13" ht="15.75" customHeight="1">
      <c r="B901" s="107"/>
      <c r="C901" s="107"/>
      <c r="D901" s="107"/>
      <c r="E901" s="107"/>
      <c r="F901" s="107"/>
      <c r="G901" s="107"/>
      <c r="H901" s="107"/>
      <c r="I901" s="107"/>
      <c r="J901" s="107"/>
      <c r="K901" s="107"/>
      <c r="L901" s="107"/>
      <c r="M901" s="108"/>
    </row>
    <row r="902" spans="2:13" ht="15.75" customHeight="1">
      <c r="B902" s="107"/>
      <c r="C902" s="107"/>
      <c r="D902" s="107"/>
      <c r="E902" s="107"/>
      <c r="F902" s="107"/>
      <c r="G902" s="107"/>
      <c r="H902" s="107"/>
      <c r="I902" s="107"/>
      <c r="J902" s="107"/>
      <c r="K902" s="107"/>
      <c r="L902" s="107"/>
      <c r="M902" s="108"/>
    </row>
    <row r="903" spans="2:13" ht="15.75" customHeight="1">
      <c r="B903" s="107"/>
      <c r="C903" s="107"/>
      <c r="D903" s="107"/>
      <c r="E903" s="107"/>
      <c r="F903" s="107"/>
      <c r="G903" s="107"/>
      <c r="H903" s="107"/>
      <c r="I903" s="107"/>
      <c r="J903" s="107"/>
      <c r="K903" s="107"/>
      <c r="L903" s="107"/>
      <c r="M903" s="108"/>
    </row>
    <row r="904" spans="2:13" ht="15.75" customHeight="1">
      <c r="B904" s="107"/>
      <c r="C904" s="107"/>
      <c r="D904" s="107"/>
      <c r="E904" s="107"/>
      <c r="F904" s="107"/>
      <c r="G904" s="107"/>
      <c r="H904" s="107"/>
      <c r="I904" s="107"/>
      <c r="J904" s="107"/>
      <c r="K904" s="107"/>
      <c r="L904" s="107"/>
      <c r="M904" s="108"/>
    </row>
    <row r="905" spans="2:13" ht="15.75" customHeight="1">
      <c r="B905" s="107"/>
      <c r="C905" s="107"/>
      <c r="D905" s="107"/>
      <c r="E905" s="107"/>
      <c r="F905" s="107"/>
      <c r="G905" s="107"/>
      <c r="H905" s="107"/>
      <c r="I905" s="107"/>
      <c r="J905" s="107"/>
      <c r="K905" s="107"/>
      <c r="L905" s="107"/>
      <c r="M905" s="108"/>
    </row>
    <row r="906" spans="2:13" ht="15.75" customHeight="1">
      <c r="B906" s="107"/>
      <c r="C906" s="107"/>
      <c r="D906" s="107"/>
      <c r="E906" s="107"/>
      <c r="F906" s="107"/>
      <c r="G906" s="107"/>
      <c r="H906" s="107"/>
      <c r="I906" s="107"/>
      <c r="J906" s="107"/>
      <c r="K906" s="107"/>
      <c r="L906" s="107"/>
      <c r="M906" s="108"/>
    </row>
    <row r="907" spans="2:13" ht="15.75" customHeight="1">
      <c r="B907" s="107"/>
      <c r="C907" s="107"/>
      <c r="D907" s="107"/>
      <c r="E907" s="107"/>
      <c r="F907" s="107"/>
      <c r="G907" s="107"/>
      <c r="H907" s="107"/>
      <c r="I907" s="107"/>
      <c r="J907" s="107"/>
      <c r="K907" s="107"/>
      <c r="L907" s="107"/>
      <c r="M907" s="108"/>
    </row>
    <row r="908" spans="2:13" ht="15.75" customHeight="1">
      <c r="B908" s="107"/>
      <c r="C908" s="107"/>
      <c r="D908" s="107"/>
      <c r="E908" s="107"/>
      <c r="F908" s="107"/>
      <c r="G908" s="107"/>
      <c r="H908" s="107"/>
      <c r="I908" s="107"/>
      <c r="J908" s="107"/>
      <c r="K908" s="107"/>
      <c r="L908" s="107"/>
      <c r="M908" s="108"/>
    </row>
    <row r="909" spans="2:13" ht="15.75" customHeight="1">
      <c r="B909" s="107"/>
      <c r="C909" s="107"/>
      <c r="D909" s="107"/>
      <c r="E909" s="107"/>
      <c r="F909" s="107"/>
      <c r="G909" s="107"/>
      <c r="H909" s="107"/>
      <c r="I909" s="107"/>
      <c r="J909" s="107"/>
      <c r="K909" s="107"/>
      <c r="L909" s="107"/>
      <c r="M909" s="108"/>
    </row>
    <row r="910" spans="2:13" ht="15.75" customHeight="1">
      <c r="B910" s="107"/>
      <c r="C910" s="107"/>
      <c r="D910" s="107"/>
      <c r="E910" s="107"/>
      <c r="F910" s="107"/>
      <c r="G910" s="107"/>
      <c r="H910" s="107"/>
      <c r="I910" s="107"/>
      <c r="J910" s="107"/>
      <c r="K910" s="107"/>
      <c r="L910" s="107"/>
      <c r="M910" s="108"/>
    </row>
    <row r="911" spans="2:13" ht="15.75" customHeight="1">
      <c r="B911" s="107"/>
      <c r="C911" s="107"/>
      <c r="D911" s="107"/>
      <c r="E911" s="107"/>
      <c r="F911" s="107"/>
      <c r="G911" s="107"/>
      <c r="H911" s="107"/>
      <c r="I911" s="107"/>
      <c r="J911" s="107"/>
      <c r="K911" s="107"/>
      <c r="L911" s="107"/>
      <c r="M911" s="108"/>
    </row>
    <row r="912" spans="2:13" ht="15.75" customHeight="1">
      <c r="B912" s="107"/>
      <c r="C912" s="107"/>
      <c r="D912" s="107"/>
      <c r="E912" s="107"/>
      <c r="F912" s="107"/>
      <c r="G912" s="107"/>
      <c r="H912" s="107"/>
      <c r="I912" s="107"/>
      <c r="J912" s="107"/>
      <c r="K912" s="107"/>
      <c r="L912" s="107"/>
      <c r="M912" s="108"/>
    </row>
    <row r="913" spans="2:13" ht="15.75" customHeight="1">
      <c r="B913" s="107"/>
      <c r="C913" s="107"/>
      <c r="D913" s="107"/>
      <c r="E913" s="107"/>
      <c r="F913" s="107"/>
      <c r="G913" s="107"/>
      <c r="H913" s="107"/>
      <c r="I913" s="107"/>
      <c r="J913" s="107"/>
      <c r="K913" s="107"/>
      <c r="L913" s="107"/>
      <c r="M913" s="108"/>
    </row>
    <row r="914" spans="2:13" ht="15.75" customHeight="1">
      <c r="B914" s="107"/>
      <c r="C914" s="107"/>
      <c r="D914" s="107"/>
      <c r="E914" s="107"/>
      <c r="F914" s="107"/>
      <c r="G914" s="107"/>
      <c r="H914" s="107"/>
      <c r="I914" s="107"/>
      <c r="J914" s="107"/>
      <c r="K914" s="107"/>
      <c r="L914" s="107"/>
      <c r="M914" s="108"/>
    </row>
    <row r="915" spans="2:13" ht="15.75" customHeight="1">
      <c r="B915" s="107"/>
      <c r="C915" s="107"/>
      <c r="D915" s="107"/>
      <c r="E915" s="107"/>
      <c r="F915" s="107"/>
      <c r="G915" s="107"/>
      <c r="H915" s="107"/>
      <c r="I915" s="107"/>
      <c r="J915" s="107"/>
      <c r="K915" s="107"/>
      <c r="L915" s="107"/>
      <c r="M915" s="108"/>
    </row>
    <row r="916" spans="2:13" ht="15.75" customHeight="1">
      <c r="B916" s="107"/>
      <c r="C916" s="107"/>
      <c r="D916" s="107"/>
      <c r="E916" s="107"/>
      <c r="F916" s="107"/>
      <c r="G916" s="107"/>
      <c r="H916" s="107"/>
      <c r="I916" s="107"/>
      <c r="J916" s="107"/>
      <c r="K916" s="107"/>
      <c r="L916" s="107"/>
      <c r="M916" s="108"/>
    </row>
    <row r="917" spans="2:13" ht="15.75" customHeight="1">
      <c r="B917" s="107"/>
      <c r="C917" s="107"/>
      <c r="D917" s="107"/>
      <c r="E917" s="107"/>
      <c r="F917" s="107"/>
      <c r="G917" s="107"/>
      <c r="H917" s="107"/>
      <c r="I917" s="107"/>
      <c r="J917" s="107"/>
      <c r="K917" s="107"/>
      <c r="L917" s="107"/>
      <c r="M917" s="108"/>
    </row>
    <row r="918" spans="2:13" ht="15.75" customHeight="1">
      <c r="B918" s="107"/>
      <c r="C918" s="107"/>
      <c r="D918" s="107"/>
      <c r="E918" s="107"/>
      <c r="F918" s="107"/>
      <c r="G918" s="107"/>
      <c r="H918" s="107"/>
      <c r="I918" s="107"/>
      <c r="J918" s="107"/>
      <c r="K918" s="107"/>
      <c r="L918" s="107"/>
      <c r="M918" s="108"/>
    </row>
    <row r="919" spans="2:13" ht="15.75" customHeight="1">
      <c r="B919" s="107"/>
      <c r="C919" s="107"/>
      <c r="D919" s="107"/>
      <c r="E919" s="107"/>
      <c r="F919" s="107"/>
      <c r="G919" s="107"/>
      <c r="H919" s="107"/>
      <c r="I919" s="107"/>
      <c r="J919" s="107"/>
      <c r="K919" s="107"/>
      <c r="L919" s="107"/>
      <c r="M919" s="108"/>
    </row>
    <row r="920" spans="2:13" ht="15.75" customHeight="1">
      <c r="B920" s="107"/>
      <c r="C920" s="107"/>
      <c r="D920" s="107"/>
      <c r="E920" s="107"/>
      <c r="F920" s="107"/>
      <c r="G920" s="107"/>
      <c r="H920" s="107"/>
      <c r="I920" s="107"/>
      <c r="J920" s="107"/>
      <c r="K920" s="107"/>
      <c r="L920" s="107"/>
      <c r="M920" s="108"/>
    </row>
    <row r="921" spans="2:13" ht="15.75" customHeight="1">
      <c r="B921" s="107"/>
      <c r="C921" s="107"/>
      <c r="D921" s="107"/>
      <c r="E921" s="107"/>
      <c r="F921" s="107"/>
      <c r="G921" s="107"/>
      <c r="H921" s="107"/>
      <c r="I921" s="107"/>
      <c r="J921" s="107"/>
      <c r="K921" s="107"/>
      <c r="L921" s="107"/>
      <c r="M921" s="108"/>
    </row>
    <row r="922" spans="2:13" ht="15.75" customHeight="1">
      <c r="B922" s="107"/>
      <c r="C922" s="107"/>
      <c r="D922" s="107"/>
      <c r="E922" s="107"/>
      <c r="F922" s="107"/>
      <c r="G922" s="107"/>
      <c r="H922" s="107"/>
      <c r="I922" s="107"/>
      <c r="J922" s="107"/>
      <c r="K922" s="107"/>
      <c r="L922" s="107"/>
      <c r="M922" s="108"/>
    </row>
    <row r="923" spans="2:13" ht="15.75" customHeight="1">
      <c r="B923" s="107"/>
      <c r="C923" s="107"/>
      <c r="D923" s="107"/>
      <c r="E923" s="107"/>
      <c r="F923" s="107"/>
      <c r="G923" s="107"/>
      <c r="H923" s="107"/>
      <c r="I923" s="107"/>
      <c r="J923" s="107"/>
      <c r="K923" s="107"/>
      <c r="L923" s="107"/>
      <c r="M923" s="108"/>
    </row>
    <row r="924" spans="2:13" ht="15.75" customHeight="1">
      <c r="B924" s="107"/>
      <c r="C924" s="107"/>
      <c r="D924" s="107"/>
      <c r="E924" s="107"/>
      <c r="F924" s="107"/>
      <c r="G924" s="107"/>
      <c r="H924" s="107"/>
      <c r="I924" s="107"/>
      <c r="J924" s="107"/>
      <c r="K924" s="107"/>
      <c r="L924" s="107"/>
      <c r="M924" s="108"/>
    </row>
    <row r="925" spans="2:13" ht="15.75" customHeight="1">
      <c r="B925" s="107"/>
      <c r="C925" s="107"/>
      <c r="D925" s="107"/>
      <c r="E925" s="107"/>
      <c r="F925" s="107"/>
      <c r="G925" s="107"/>
      <c r="H925" s="107"/>
      <c r="I925" s="107"/>
      <c r="J925" s="107"/>
      <c r="K925" s="107"/>
      <c r="L925" s="107"/>
      <c r="M925" s="108"/>
    </row>
    <row r="926" spans="2:13" ht="15.75" customHeight="1">
      <c r="B926" s="107"/>
      <c r="C926" s="107"/>
      <c r="D926" s="107"/>
      <c r="E926" s="107"/>
      <c r="F926" s="107"/>
      <c r="G926" s="107"/>
      <c r="H926" s="107"/>
      <c r="I926" s="107"/>
      <c r="J926" s="107"/>
      <c r="K926" s="107"/>
      <c r="L926" s="107"/>
      <c r="M926" s="108"/>
    </row>
    <row r="927" spans="2:13" ht="15.75" customHeight="1">
      <c r="B927" s="107"/>
      <c r="C927" s="107"/>
      <c r="D927" s="107"/>
      <c r="E927" s="107"/>
      <c r="F927" s="107"/>
      <c r="G927" s="107"/>
      <c r="H927" s="107"/>
      <c r="I927" s="107"/>
      <c r="J927" s="107"/>
      <c r="K927" s="107"/>
      <c r="L927" s="107"/>
      <c r="M927" s="108"/>
    </row>
    <row r="928" spans="2:13" ht="15.75" customHeight="1">
      <c r="B928" s="107"/>
      <c r="C928" s="107"/>
      <c r="D928" s="107"/>
      <c r="E928" s="107"/>
      <c r="F928" s="107"/>
      <c r="G928" s="107"/>
      <c r="H928" s="107"/>
      <c r="I928" s="107"/>
      <c r="J928" s="107"/>
      <c r="K928" s="107"/>
      <c r="L928" s="107"/>
      <c r="M928" s="108"/>
    </row>
    <row r="929" spans="2:13" ht="15.75" customHeight="1">
      <c r="B929" s="107"/>
      <c r="C929" s="107"/>
      <c r="D929" s="107"/>
      <c r="E929" s="107"/>
      <c r="F929" s="107"/>
      <c r="G929" s="107"/>
      <c r="H929" s="107"/>
      <c r="I929" s="107"/>
      <c r="J929" s="107"/>
      <c r="K929" s="107"/>
      <c r="L929" s="107"/>
      <c r="M929" s="108"/>
    </row>
    <row r="930" spans="2:13" ht="15.75" customHeight="1">
      <c r="B930" s="107"/>
      <c r="C930" s="107"/>
      <c r="D930" s="107"/>
      <c r="E930" s="107"/>
      <c r="F930" s="107"/>
      <c r="G930" s="107"/>
      <c r="H930" s="107"/>
      <c r="I930" s="107"/>
      <c r="J930" s="107"/>
      <c r="K930" s="107"/>
      <c r="L930" s="107"/>
      <c r="M930" s="108"/>
    </row>
    <row r="931" spans="2:13" ht="15.75" customHeight="1">
      <c r="B931" s="107"/>
      <c r="C931" s="107"/>
      <c r="D931" s="107"/>
      <c r="E931" s="107"/>
      <c r="F931" s="107"/>
      <c r="G931" s="107"/>
      <c r="H931" s="107"/>
      <c r="I931" s="107"/>
      <c r="J931" s="107"/>
      <c r="K931" s="107"/>
      <c r="L931" s="107"/>
      <c r="M931" s="108"/>
    </row>
    <row r="932" spans="2:13" ht="15.75" customHeight="1">
      <c r="B932" s="107"/>
      <c r="C932" s="107"/>
      <c r="D932" s="107"/>
      <c r="E932" s="107"/>
      <c r="F932" s="107"/>
      <c r="G932" s="107"/>
      <c r="H932" s="107"/>
      <c r="I932" s="107"/>
      <c r="J932" s="107"/>
      <c r="K932" s="107"/>
      <c r="L932" s="107"/>
      <c r="M932" s="108"/>
    </row>
    <row r="933" spans="2:13" ht="15.75" customHeight="1">
      <c r="B933" s="107"/>
      <c r="C933" s="107"/>
      <c r="D933" s="107"/>
      <c r="E933" s="107"/>
      <c r="F933" s="107"/>
      <c r="G933" s="107"/>
      <c r="H933" s="107"/>
      <c r="I933" s="107"/>
      <c r="J933" s="107"/>
      <c r="K933" s="107"/>
      <c r="L933" s="107"/>
      <c r="M933" s="108"/>
    </row>
    <row r="934" spans="2:13" ht="15.75" customHeight="1">
      <c r="B934" s="107"/>
      <c r="C934" s="107"/>
      <c r="D934" s="107"/>
      <c r="E934" s="107"/>
      <c r="F934" s="107"/>
      <c r="G934" s="107"/>
      <c r="H934" s="107"/>
      <c r="I934" s="107"/>
      <c r="J934" s="107"/>
      <c r="K934" s="107"/>
      <c r="L934" s="107"/>
      <c r="M934" s="108"/>
    </row>
    <row r="935" spans="2:13" ht="15.75" customHeight="1">
      <c r="B935" s="107"/>
      <c r="C935" s="107"/>
      <c r="D935" s="107"/>
      <c r="E935" s="107"/>
      <c r="F935" s="107"/>
      <c r="G935" s="107"/>
      <c r="H935" s="107"/>
      <c r="I935" s="107"/>
      <c r="J935" s="107"/>
      <c r="K935" s="107"/>
      <c r="L935" s="107"/>
      <c r="M935" s="108"/>
    </row>
    <row r="936" spans="2:13" ht="15.75" customHeight="1">
      <c r="B936" s="107"/>
      <c r="C936" s="107"/>
      <c r="D936" s="107"/>
      <c r="E936" s="107"/>
      <c r="F936" s="107"/>
      <c r="G936" s="107"/>
      <c r="H936" s="107"/>
      <c r="I936" s="107"/>
      <c r="J936" s="107"/>
      <c r="K936" s="107"/>
      <c r="L936" s="107"/>
      <c r="M936" s="108"/>
    </row>
    <row r="937" spans="2:13" ht="15.75" customHeight="1">
      <c r="B937" s="107"/>
      <c r="C937" s="107"/>
      <c r="D937" s="107"/>
      <c r="E937" s="107"/>
      <c r="F937" s="107"/>
      <c r="G937" s="107"/>
      <c r="H937" s="107"/>
      <c r="I937" s="107"/>
      <c r="J937" s="107"/>
      <c r="K937" s="107"/>
      <c r="L937" s="107"/>
      <c r="M937" s="108"/>
    </row>
    <row r="938" spans="2:13" ht="15.75" customHeight="1">
      <c r="B938" s="107"/>
      <c r="C938" s="107"/>
      <c r="D938" s="107"/>
      <c r="E938" s="107"/>
      <c r="F938" s="107"/>
      <c r="G938" s="107"/>
      <c r="H938" s="107"/>
      <c r="I938" s="107"/>
      <c r="J938" s="107"/>
      <c r="K938" s="107"/>
      <c r="L938" s="107"/>
      <c r="M938" s="108"/>
    </row>
    <row r="939" spans="2:13" ht="15.75" customHeight="1">
      <c r="B939" s="107"/>
      <c r="C939" s="107"/>
      <c r="D939" s="107"/>
      <c r="E939" s="107"/>
      <c r="F939" s="107"/>
      <c r="G939" s="107"/>
      <c r="H939" s="107"/>
      <c r="I939" s="107"/>
      <c r="J939" s="107"/>
      <c r="K939" s="107"/>
      <c r="L939" s="107"/>
      <c r="M939" s="108"/>
    </row>
    <row r="940" spans="2:13" ht="15.75" customHeight="1">
      <c r="B940" s="107"/>
      <c r="C940" s="107"/>
      <c r="D940" s="107"/>
      <c r="E940" s="107"/>
      <c r="F940" s="107"/>
      <c r="G940" s="107"/>
      <c r="H940" s="107"/>
      <c r="I940" s="107"/>
      <c r="J940" s="107"/>
      <c r="K940" s="107"/>
      <c r="L940" s="107"/>
      <c r="M940" s="108"/>
    </row>
    <row r="941" spans="2:13" ht="15.75" customHeight="1">
      <c r="B941" s="107"/>
      <c r="C941" s="107"/>
      <c r="D941" s="107"/>
      <c r="E941" s="107"/>
      <c r="F941" s="107"/>
      <c r="G941" s="107"/>
      <c r="H941" s="107"/>
      <c r="I941" s="107"/>
      <c r="J941" s="107"/>
      <c r="K941" s="107"/>
      <c r="L941" s="107"/>
      <c r="M941" s="108"/>
    </row>
    <row r="942" spans="2:13" ht="15.75" customHeight="1">
      <c r="B942" s="107"/>
      <c r="C942" s="107"/>
      <c r="D942" s="107"/>
      <c r="E942" s="107"/>
      <c r="F942" s="107"/>
      <c r="G942" s="107"/>
      <c r="H942" s="107"/>
      <c r="I942" s="107"/>
      <c r="J942" s="107"/>
      <c r="K942" s="107"/>
      <c r="L942" s="107"/>
      <c r="M942" s="108"/>
    </row>
    <row r="943" spans="2:13" ht="15.75" customHeight="1">
      <c r="B943" s="107"/>
      <c r="C943" s="107"/>
      <c r="D943" s="107"/>
      <c r="E943" s="107"/>
      <c r="F943" s="107"/>
      <c r="G943" s="107"/>
      <c r="H943" s="107"/>
      <c r="I943" s="107"/>
      <c r="J943" s="107"/>
      <c r="K943" s="107"/>
      <c r="L943" s="107"/>
      <c r="M943" s="108"/>
    </row>
    <row r="944" spans="2:13" ht="15.75" customHeight="1">
      <c r="B944" s="107"/>
      <c r="C944" s="107"/>
      <c r="D944" s="107"/>
      <c r="E944" s="107"/>
      <c r="F944" s="107"/>
      <c r="G944" s="107"/>
      <c r="H944" s="107"/>
      <c r="I944" s="107"/>
      <c r="J944" s="107"/>
      <c r="K944" s="107"/>
      <c r="L944" s="107"/>
      <c r="M944" s="108"/>
    </row>
    <row r="945" spans="2:13" ht="15.75" customHeight="1">
      <c r="B945" s="107"/>
      <c r="C945" s="107"/>
      <c r="D945" s="107"/>
      <c r="E945" s="107"/>
      <c r="F945" s="107"/>
      <c r="G945" s="107"/>
      <c r="H945" s="107"/>
      <c r="I945" s="107"/>
      <c r="J945" s="107"/>
      <c r="K945" s="107"/>
      <c r="L945" s="107"/>
      <c r="M945" s="108"/>
    </row>
    <row r="946" spans="2:13" ht="15.75" customHeight="1">
      <c r="B946" s="107"/>
      <c r="C946" s="107"/>
      <c r="D946" s="107"/>
      <c r="E946" s="107"/>
      <c r="F946" s="107"/>
      <c r="G946" s="107"/>
      <c r="H946" s="107"/>
      <c r="I946" s="107"/>
      <c r="J946" s="107"/>
      <c r="K946" s="107"/>
      <c r="L946" s="107"/>
      <c r="M946" s="108"/>
    </row>
    <row r="947" spans="2:13" ht="15.75" customHeight="1">
      <c r="B947" s="107"/>
      <c r="C947" s="107"/>
      <c r="D947" s="107"/>
      <c r="E947" s="107"/>
      <c r="F947" s="107"/>
      <c r="G947" s="107"/>
      <c r="H947" s="107"/>
      <c r="I947" s="107"/>
      <c r="J947" s="107"/>
      <c r="K947" s="107"/>
      <c r="L947" s="107"/>
      <c r="M947" s="108"/>
    </row>
    <row r="948" spans="2:13" ht="15.75" customHeight="1">
      <c r="B948" s="107"/>
      <c r="C948" s="107"/>
      <c r="D948" s="107"/>
      <c r="E948" s="107"/>
      <c r="F948" s="107"/>
      <c r="G948" s="107"/>
      <c r="H948" s="107"/>
      <c r="I948" s="107"/>
      <c r="J948" s="107"/>
      <c r="K948" s="107"/>
      <c r="L948" s="107"/>
      <c r="M948" s="108"/>
    </row>
    <row r="949" spans="2:13" ht="15.75" customHeight="1">
      <c r="B949" s="107"/>
      <c r="C949" s="107"/>
      <c r="D949" s="107"/>
      <c r="E949" s="107"/>
      <c r="F949" s="107"/>
      <c r="G949" s="107"/>
      <c r="H949" s="107"/>
      <c r="I949" s="107"/>
      <c r="J949" s="107"/>
      <c r="K949" s="107"/>
      <c r="L949" s="107"/>
      <c r="M949" s="108"/>
    </row>
    <row r="950" spans="2:13" ht="15.75" customHeight="1">
      <c r="B950" s="107"/>
      <c r="C950" s="107"/>
      <c r="D950" s="107"/>
      <c r="E950" s="107"/>
      <c r="F950" s="107"/>
      <c r="G950" s="107"/>
      <c r="H950" s="107"/>
      <c r="I950" s="107"/>
      <c r="J950" s="107"/>
      <c r="K950" s="107"/>
      <c r="L950" s="107"/>
      <c r="M950" s="108"/>
    </row>
    <row r="951" spans="2:13" ht="15.75" customHeight="1">
      <c r="B951" s="107"/>
      <c r="C951" s="107"/>
      <c r="D951" s="107"/>
      <c r="E951" s="107"/>
      <c r="F951" s="107"/>
      <c r="G951" s="107"/>
      <c r="H951" s="107"/>
      <c r="I951" s="107"/>
      <c r="J951" s="107"/>
      <c r="K951" s="107"/>
      <c r="L951" s="107"/>
      <c r="M951" s="108"/>
    </row>
    <row r="952" spans="2:13" ht="15.75" customHeight="1">
      <c r="B952" s="107"/>
      <c r="C952" s="107"/>
      <c r="D952" s="107"/>
      <c r="E952" s="107"/>
      <c r="F952" s="107"/>
      <c r="G952" s="107"/>
      <c r="H952" s="107"/>
      <c r="I952" s="107"/>
      <c r="J952" s="107"/>
      <c r="K952" s="107"/>
      <c r="L952" s="107"/>
      <c r="M952" s="108"/>
    </row>
    <row r="953" spans="2:13" ht="15.75" customHeight="1">
      <c r="B953" s="107"/>
      <c r="C953" s="107"/>
      <c r="D953" s="107"/>
      <c r="E953" s="107"/>
      <c r="F953" s="107"/>
      <c r="G953" s="107"/>
      <c r="H953" s="107"/>
      <c r="I953" s="107"/>
      <c r="J953" s="107"/>
      <c r="K953" s="107"/>
      <c r="L953" s="107"/>
      <c r="M953" s="108"/>
    </row>
    <row r="954" spans="2:13" ht="15.75" customHeight="1">
      <c r="B954" s="107"/>
      <c r="C954" s="107"/>
      <c r="D954" s="107"/>
      <c r="E954" s="107"/>
      <c r="F954" s="107"/>
      <c r="G954" s="107"/>
      <c r="H954" s="107"/>
      <c r="I954" s="107"/>
      <c r="J954" s="107"/>
      <c r="K954" s="107"/>
      <c r="L954" s="107"/>
      <c r="M954" s="108"/>
    </row>
    <row r="955" spans="2:13" ht="15.75" customHeight="1">
      <c r="B955" s="107"/>
      <c r="C955" s="107"/>
      <c r="D955" s="107"/>
      <c r="E955" s="107"/>
      <c r="F955" s="107"/>
      <c r="G955" s="107"/>
      <c r="H955" s="107"/>
      <c r="I955" s="107"/>
      <c r="J955" s="107"/>
      <c r="K955" s="107"/>
      <c r="L955" s="107"/>
      <c r="M955" s="108"/>
    </row>
    <row r="956" spans="2:13" ht="15.75" customHeight="1">
      <c r="B956" s="107"/>
      <c r="C956" s="107"/>
      <c r="D956" s="107"/>
      <c r="E956" s="107"/>
      <c r="F956" s="107"/>
      <c r="G956" s="107"/>
      <c r="H956" s="107"/>
      <c r="I956" s="107"/>
      <c r="J956" s="107"/>
      <c r="K956" s="107"/>
      <c r="L956" s="107"/>
      <c r="M956" s="108"/>
    </row>
    <row r="957" spans="2:13" ht="15.75" customHeight="1">
      <c r="B957" s="107"/>
      <c r="C957" s="107"/>
      <c r="D957" s="107"/>
      <c r="E957" s="107"/>
      <c r="F957" s="107"/>
      <c r="G957" s="107"/>
      <c r="H957" s="107"/>
      <c r="I957" s="107"/>
      <c r="J957" s="107"/>
      <c r="K957" s="107"/>
      <c r="L957" s="107"/>
      <c r="M957" s="108"/>
    </row>
    <row r="958" spans="2:13" ht="15.75" customHeight="1">
      <c r="B958" s="107"/>
      <c r="C958" s="107"/>
      <c r="D958" s="107"/>
      <c r="E958" s="107"/>
      <c r="F958" s="107"/>
      <c r="G958" s="107"/>
      <c r="H958" s="107"/>
      <c r="I958" s="107"/>
      <c r="J958" s="107"/>
      <c r="K958" s="107"/>
      <c r="L958" s="107"/>
      <c r="M958" s="108"/>
    </row>
    <row r="959" spans="2:13" ht="15.75" customHeight="1">
      <c r="B959" s="107"/>
      <c r="C959" s="107"/>
      <c r="D959" s="107"/>
      <c r="E959" s="107"/>
      <c r="F959" s="107"/>
      <c r="G959" s="107"/>
      <c r="H959" s="107"/>
      <c r="I959" s="107"/>
      <c r="J959" s="107"/>
      <c r="K959" s="107"/>
      <c r="L959" s="107"/>
      <c r="M959" s="108"/>
    </row>
    <row r="960" spans="2:13" ht="15.75" customHeight="1">
      <c r="B960" s="107"/>
      <c r="C960" s="107"/>
      <c r="D960" s="107"/>
      <c r="E960" s="107"/>
      <c r="F960" s="107"/>
      <c r="G960" s="107"/>
      <c r="H960" s="107"/>
      <c r="I960" s="107"/>
      <c r="J960" s="107"/>
      <c r="K960" s="107"/>
      <c r="L960" s="107"/>
      <c r="M960" s="108"/>
    </row>
    <row r="961" spans="2:13" ht="15.75" customHeight="1">
      <c r="B961" s="107"/>
      <c r="C961" s="107"/>
      <c r="D961" s="107"/>
      <c r="E961" s="107"/>
      <c r="F961" s="107"/>
      <c r="G961" s="107"/>
      <c r="H961" s="107"/>
      <c r="I961" s="107"/>
      <c r="J961" s="107"/>
      <c r="K961" s="107"/>
      <c r="L961" s="107"/>
      <c r="M961" s="108"/>
    </row>
    <row r="962" spans="2:13" ht="15.75" customHeight="1">
      <c r="B962" s="107"/>
      <c r="C962" s="107"/>
      <c r="D962" s="107"/>
      <c r="E962" s="107"/>
      <c r="F962" s="107"/>
      <c r="G962" s="107"/>
      <c r="H962" s="107"/>
      <c r="I962" s="107"/>
      <c r="J962" s="107"/>
      <c r="K962" s="107"/>
      <c r="L962" s="107"/>
      <c r="M962" s="108"/>
    </row>
    <row r="963" spans="2:13" ht="15.75" customHeight="1">
      <c r="B963" s="107"/>
      <c r="C963" s="107"/>
      <c r="D963" s="107"/>
      <c r="E963" s="107"/>
      <c r="F963" s="107"/>
      <c r="G963" s="107"/>
      <c r="H963" s="107"/>
      <c r="I963" s="107"/>
      <c r="J963" s="107"/>
      <c r="K963" s="107"/>
      <c r="L963" s="107"/>
      <c r="M963" s="108"/>
    </row>
    <row r="964" spans="2:13" ht="15.75" customHeight="1">
      <c r="B964" s="107"/>
      <c r="C964" s="107"/>
      <c r="D964" s="107"/>
      <c r="E964" s="107"/>
      <c r="F964" s="107"/>
      <c r="G964" s="107"/>
      <c r="H964" s="107"/>
      <c r="I964" s="107"/>
      <c r="J964" s="107"/>
      <c r="K964" s="107"/>
      <c r="L964" s="107"/>
      <c r="M964" s="108"/>
    </row>
    <row r="965" spans="2:13" ht="15.75" customHeight="1">
      <c r="B965" s="107"/>
      <c r="C965" s="107"/>
      <c r="D965" s="107"/>
      <c r="E965" s="107"/>
      <c r="F965" s="107"/>
      <c r="G965" s="107"/>
      <c r="H965" s="107"/>
      <c r="I965" s="107"/>
      <c r="J965" s="107"/>
      <c r="K965" s="107"/>
      <c r="L965" s="107"/>
      <c r="M965" s="108"/>
    </row>
    <row r="966" spans="2:13" ht="15.75" customHeight="1"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8"/>
    </row>
    <row r="967" spans="2:13" ht="15.75" customHeight="1">
      <c r="B967" s="107"/>
      <c r="C967" s="107"/>
      <c r="D967" s="107"/>
      <c r="E967" s="107"/>
      <c r="F967" s="107"/>
      <c r="G967" s="107"/>
      <c r="H967" s="107"/>
      <c r="I967" s="107"/>
      <c r="J967" s="107"/>
      <c r="K967" s="107"/>
      <c r="L967" s="107"/>
      <c r="M967" s="108"/>
    </row>
    <row r="968" spans="2:13" ht="15.75" customHeight="1">
      <c r="B968" s="107"/>
      <c r="C968" s="107"/>
      <c r="D968" s="107"/>
      <c r="E968" s="107"/>
      <c r="F968" s="107"/>
      <c r="G968" s="107"/>
      <c r="H968" s="107"/>
      <c r="I968" s="107"/>
      <c r="J968" s="107"/>
      <c r="K968" s="107"/>
      <c r="L968" s="107"/>
      <c r="M968" s="108"/>
    </row>
    <row r="969" spans="2:13" ht="15.75" customHeight="1">
      <c r="B969" s="107"/>
      <c r="C969" s="107"/>
      <c r="D969" s="107"/>
      <c r="E969" s="107"/>
      <c r="F969" s="107"/>
      <c r="G969" s="107"/>
      <c r="H969" s="107"/>
      <c r="I969" s="107"/>
      <c r="J969" s="107"/>
      <c r="K969" s="107"/>
      <c r="L969" s="107"/>
      <c r="M969" s="108"/>
    </row>
    <row r="970" spans="2:13" ht="15.75" customHeight="1">
      <c r="B970" s="107"/>
      <c r="C970" s="107"/>
      <c r="D970" s="107"/>
      <c r="E970" s="107"/>
      <c r="F970" s="107"/>
      <c r="G970" s="107"/>
      <c r="H970" s="107"/>
      <c r="I970" s="107"/>
      <c r="J970" s="107"/>
      <c r="K970" s="107"/>
      <c r="L970" s="107"/>
      <c r="M970" s="108"/>
    </row>
    <row r="971" spans="2:13" ht="15.75" customHeight="1">
      <c r="B971" s="107"/>
      <c r="C971" s="107"/>
      <c r="D971" s="107"/>
      <c r="E971" s="107"/>
      <c r="F971" s="107"/>
      <c r="G971" s="107"/>
      <c r="H971" s="107"/>
      <c r="I971" s="107"/>
      <c r="J971" s="107"/>
      <c r="K971" s="107"/>
      <c r="L971" s="107"/>
      <c r="M971" s="108"/>
    </row>
    <row r="972" spans="2:13" ht="15.75" customHeight="1">
      <c r="B972" s="107"/>
      <c r="C972" s="107"/>
      <c r="D972" s="107"/>
      <c r="E972" s="107"/>
      <c r="F972" s="107"/>
      <c r="G972" s="107"/>
      <c r="H972" s="107"/>
      <c r="I972" s="107"/>
      <c r="J972" s="107"/>
      <c r="K972" s="107"/>
      <c r="L972" s="107"/>
      <c r="M972" s="108"/>
    </row>
    <row r="973" spans="2:13" ht="15.75" customHeight="1">
      <c r="B973" s="107"/>
      <c r="C973" s="107"/>
      <c r="D973" s="107"/>
      <c r="E973" s="107"/>
      <c r="F973" s="107"/>
      <c r="G973" s="107"/>
      <c r="H973" s="107"/>
      <c r="I973" s="107"/>
      <c r="J973" s="107"/>
      <c r="K973" s="107"/>
      <c r="L973" s="107"/>
      <c r="M973" s="108"/>
    </row>
    <row r="974" spans="2:13" ht="15.75" customHeight="1">
      <c r="B974" s="107"/>
      <c r="C974" s="107"/>
      <c r="D974" s="107"/>
      <c r="E974" s="107"/>
      <c r="F974" s="107"/>
      <c r="G974" s="107"/>
      <c r="H974" s="107"/>
      <c r="I974" s="107"/>
      <c r="J974" s="107"/>
      <c r="K974" s="107"/>
      <c r="L974" s="107"/>
      <c r="M974" s="108"/>
    </row>
    <row r="975" spans="2:13" ht="15.75" customHeight="1">
      <c r="B975" s="107"/>
      <c r="C975" s="107"/>
      <c r="D975" s="107"/>
      <c r="E975" s="107"/>
      <c r="F975" s="107"/>
      <c r="G975" s="107"/>
      <c r="H975" s="107"/>
      <c r="I975" s="107"/>
      <c r="J975" s="107"/>
      <c r="K975" s="107"/>
      <c r="L975" s="107"/>
      <c r="M975" s="108"/>
    </row>
    <row r="976" spans="2:13" ht="15.75" customHeight="1">
      <c r="B976" s="107"/>
      <c r="C976" s="107"/>
      <c r="D976" s="107"/>
      <c r="E976" s="107"/>
      <c r="F976" s="107"/>
      <c r="G976" s="107"/>
      <c r="H976" s="107"/>
      <c r="I976" s="107"/>
      <c r="J976" s="107"/>
      <c r="K976" s="107"/>
      <c r="L976" s="107"/>
      <c r="M976" s="108"/>
    </row>
    <row r="977" spans="2:13" ht="15.75" customHeight="1">
      <c r="B977" s="107"/>
      <c r="C977" s="107"/>
      <c r="D977" s="107"/>
      <c r="E977" s="107"/>
      <c r="F977" s="107"/>
      <c r="G977" s="107"/>
      <c r="H977" s="107"/>
      <c r="I977" s="107"/>
      <c r="J977" s="107"/>
      <c r="K977" s="107"/>
      <c r="L977" s="107"/>
      <c r="M977" s="108"/>
    </row>
    <row r="978" spans="2:13" ht="15.75" customHeight="1">
      <c r="B978" s="107"/>
      <c r="C978" s="107"/>
      <c r="D978" s="107"/>
      <c r="E978" s="107"/>
      <c r="F978" s="107"/>
      <c r="G978" s="107"/>
      <c r="H978" s="107"/>
      <c r="I978" s="107"/>
      <c r="J978" s="107"/>
      <c r="K978" s="107"/>
      <c r="L978" s="107"/>
      <c r="M978" s="108"/>
    </row>
    <row r="979" spans="2:13" ht="15.75" customHeight="1">
      <c r="B979" s="107"/>
      <c r="C979" s="107"/>
      <c r="D979" s="107"/>
      <c r="E979" s="107"/>
      <c r="F979" s="107"/>
      <c r="G979" s="107"/>
      <c r="H979" s="107"/>
      <c r="I979" s="107"/>
      <c r="J979" s="107"/>
      <c r="K979" s="107"/>
      <c r="L979" s="107"/>
      <c r="M979" s="108"/>
    </row>
    <row r="980" spans="2:13" ht="15.75" customHeight="1">
      <c r="B980" s="107"/>
      <c r="C980" s="107"/>
      <c r="D980" s="107"/>
      <c r="E980" s="107"/>
      <c r="F980" s="107"/>
      <c r="G980" s="107"/>
      <c r="H980" s="107"/>
      <c r="I980" s="107"/>
      <c r="J980" s="107"/>
      <c r="K980" s="107"/>
      <c r="L980" s="107"/>
      <c r="M980" s="108"/>
    </row>
    <row r="981" spans="2:13" ht="15.75" customHeight="1">
      <c r="B981" s="107"/>
      <c r="C981" s="107"/>
      <c r="D981" s="107"/>
      <c r="E981" s="107"/>
      <c r="F981" s="107"/>
      <c r="G981" s="107"/>
      <c r="H981" s="107"/>
      <c r="I981" s="107"/>
      <c r="J981" s="107"/>
      <c r="K981" s="107"/>
      <c r="L981" s="107"/>
      <c r="M981" s="108"/>
    </row>
    <row r="982" spans="2:13" ht="15.75" customHeight="1">
      <c r="B982" s="107"/>
      <c r="C982" s="107"/>
      <c r="D982" s="107"/>
      <c r="E982" s="107"/>
      <c r="F982" s="107"/>
      <c r="G982" s="107"/>
      <c r="H982" s="107"/>
      <c r="I982" s="107"/>
      <c r="J982" s="107"/>
      <c r="K982" s="107"/>
      <c r="L982" s="107"/>
      <c r="M982" s="108"/>
    </row>
    <row r="983" spans="2:13" ht="15.75" customHeight="1">
      <c r="B983" s="107"/>
      <c r="C983" s="107"/>
      <c r="D983" s="107"/>
      <c r="E983" s="107"/>
      <c r="F983" s="107"/>
      <c r="G983" s="107"/>
      <c r="H983" s="107"/>
      <c r="I983" s="107"/>
      <c r="J983" s="107"/>
      <c r="K983" s="107"/>
      <c r="L983" s="107"/>
      <c r="M983" s="108"/>
    </row>
    <row r="984" spans="2:13" ht="15.75" customHeight="1">
      <c r="B984" s="107"/>
      <c r="C984" s="107"/>
      <c r="D984" s="107"/>
      <c r="E984" s="107"/>
      <c r="F984" s="107"/>
      <c r="G984" s="107"/>
      <c r="H984" s="107"/>
      <c r="I984" s="107"/>
      <c r="J984" s="107"/>
      <c r="K984" s="107"/>
      <c r="L984" s="107"/>
      <c r="M984" s="108"/>
    </row>
    <row r="985" spans="2:13" ht="15.75" customHeight="1">
      <c r="B985" s="107"/>
      <c r="C985" s="107"/>
      <c r="D985" s="107"/>
      <c r="E985" s="107"/>
      <c r="F985" s="107"/>
      <c r="G985" s="107"/>
      <c r="H985" s="107"/>
      <c r="I985" s="107"/>
      <c r="J985" s="107"/>
      <c r="K985" s="107"/>
      <c r="L985" s="107"/>
      <c r="M985" s="108"/>
    </row>
    <row r="986" spans="2:13" ht="15.75" customHeight="1">
      <c r="B986" s="107"/>
      <c r="C986" s="107"/>
      <c r="D986" s="107"/>
      <c r="E986" s="107"/>
      <c r="F986" s="107"/>
      <c r="G986" s="107"/>
      <c r="H986" s="107"/>
      <c r="I986" s="107"/>
      <c r="J986" s="107"/>
      <c r="K986" s="107"/>
      <c r="L986" s="107"/>
      <c r="M986" s="108"/>
    </row>
    <row r="987" spans="2:13" ht="15.75" customHeight="1">
      <c r="B987" s="107"/>
      <c r="C987" s="107"/>
      <c r="D987" s="107"/>
      <c r="E987" s="107"/>
      <c r="F987" s="107"/>
      <c r="G987" s="107"/>
      <c r="H987" s="107"/>
      <c r="I987" s="107"/>
      <c r="J987" s="107"/>
      <c r="K987" s="107"/>
      <c r="L987" s="107"/>
      <c r="M987" s="108"/>
    </row>
    <row r="988" spans="2:13" ht="15.75" customHeight="1">
      <c r="B988" s="107"/>
      <c r="C988" s="107"/>
      <c r="D988" s="107"/>
      <c r="E988" s="107"/>
      <c r="F988" s="107"/>
      <c r="G988" s="107"/>
      <c r="H988" s="107"/>
      <c r="I988" s="107"/>
      <c r="J988" s="107"/>
      <c r="K988" s="107"/>
      <c r="L988" s="107"/>
      <c r="M988" s="108"/>
    </row>
    <row r="989" spans="2:13" ht="15.75" customHeight="1">
      <c r="B989" s="107"/>
      <c r="C989" s="107"/>
      <c r="D989" s="107"/>
      <c r="E989" s="107"/>
      <c r="F989" s="107"/>
      <c r="G989" s="107"/>
      <c r="H989" s="107"/>
      <c r="I989" s="107"/>
      <c r="J989" s="107"/>
      <c r="K989" s="107"/>
      <c r="L989" s="107"/>
      <c r="M989" s="108"/>
    </row>
    <row r="990" spans="2:13" ht="15.75" customHeight="1">
      <c r="B990" s="107"/>
      <c r="C990" s="107"/>
      <c r="D990" s="107"/>
      <c r="E990" s="107"/>
      <c r="F990" s="107"/>
      <c r="G990" s="107"/>
      <c r="H990" s="107"/>
      <c r="I990" s="107"/>
      <c r="J990" s="107"/>
      <c r="K990" s="107"/>
      <c r="L990" s="107"/>
      <c r="M990" s="108"/>
    </row>
    <row r="991" spans="2:13" ht="15.75" customHeight="1">
      <c r="B991" s="107"/>
      <c r="C991" s="107"/>
      <c r="D991" s="107"/>
      <c r="E991" s="107"/>
      <c r="F991" s="107"/>
      <c r="G991" s="107"/>
      <c r="H991" s="107"/>
      <c r="I991" s="107"/>
      <c r="J991" s="107"/>
      <c r="K991" s="107"/>
      <c r="L991" s="107"/>
      <c r="M991" s="108"/>
    </row>
    <row r="992" spans="2:13" ht="15.75" customHeight="1">
      <c r="B992" s="107"/>
      <c r="C992" s="107"/>
      <c r="D992" s="107"/>
      <c r="E992" s="107"/>
      <c r="F992" s="107"/>
      <c r="G992" s="107"/>
      <c r="H992" s="107"/>
      <c r="I992" s="107"/>
      <c r="J992" s="107"/>
      <c r="K992" s="107"/>
      <c r="L992" s="107"/>
      <c r="M992" s="108"/>
    </row>
    <row r="993" spans="2:13" ht="15.75" customHeight="1">
      <c r="B993" s="107"/>
      <c r="C993" s="107"/>
      <c r="D993" s="107"/>
      <c r="E993" s="107"/>
      <c r="F993" s="107"/>
      <c r="G993" s="107"/>
      <c r="H993" s="107"/>
      <c r="I993" s="107"/>
      <c r="J993" s="107"/>
      <c r="K993" s="107"/>
      <c r="L993" s="107"/>
      <c r="M993" s="108"/>
    </row>
    <row r="994" spans="2:13" ht="15.75" customHeight="1">
      <c r="B994" s="107"/>
      <c r="C994" s="107"/>
      <c r="D994" s="107"/>
      <c r="E994" s="107"/>
      <c r="F994" s="107"/>
      <c r="G994" s="107"/>
      <c r="H994" s="107"/>
      <c r="I994" s="107"/>
      <c r="J994" s="107"/>
      <c r="K994" s="107"/>
      <c r="L994" s="107"/>
      <c r="M994" s="108"/>
    </row>
    <row r="995" spans="2:13" ht="15.75" customHeight="1">
      <c r="B995" s="107"/>
      <c r="C995" s="107"/>
      <c r="D995" s="107"/>
      <c r="E995" s="107"/>
      <c r="F995" s="107"/>
      <c r="G995" s="107"/>
      <c r="H995" s="107"/>
      <c r="I995" s="107"/>
      <c r="J995" s="107"/>
      <c r="K995" s="107"/>
      <c r="L995" s="107"/>
      <c r="M995" s="108"/>
    </row>
    <row r="996" spans="2:13" ht="15.75" customHeight="1">
      <c r="B996" s="107"/>
      <c r="C996" s="107"/>
      <c r="D996" s="107"/>
      <c r="E996" s="107"/>
      <c r="F996" s="107"/>
      <c r="G996" s="107"/>
      <c r="H996" s="107"/>
      <c r="I996" s="107"/>
      <c r="J996" s="107"/>
      <c r="K996" s="107"/>
      <c r="L996" s="107"/>
      <c r="M996" s="108"/>
    </row>
  </sheetData>
  <mergeCells count="103">
    <mergeCell ref="M62:M63"/>
    <mergeCell ref="C62:C65"/>
    <mergeCell ref="D62:D64"/>
    <mergeCell ref="L62:L63"/>
    <mergeCell ref="E64:G64"/>
    <mergeCell ref="M66:M68"/>
    <mergeCell ref="M71:M75"/>
    <mergeCell ref="C53:C55"/>
    <mergeCell ref="D53:D54"/>
    <mergeCell ref="E54:G54"/>
    <mergeCell ref="D55:G55"/>
    <mergeCell ref="C56:C58"/>
    <mergeCell ref="D56:D57"/>
    <mergeCell ref="E57:G57"/>
    <mergeCell ref="D58:G58"/>
    <mergeCell ref="C59:C61"/>
    <mergeCell ref="D59:D60"/>
    <mergeCell ref="E60:G60"/>
    <mergeCell ref="D61:G61"/>
    <mergeCell ref="M96:M98"/>
    <mergeCell ref="E95:G95"/>
    <mergeCell ref="E99:G99"/>
    <mergeCell ref="D100:G100"/>
    <mergeCell ref="C101:G101"/>
    <mergeCell ref="E84:G84"/>
    <mergeCell ref="D85:G85"/>
    <mergeCell ref="L86:L88"/>
    <mergeCell ref="M86:M88"/>
    <mergeCell ref="E89:G89"/>
    <mergeCell ref="M90:M91"/>
    <mergeCell ref="E92:G92"/>
    <mergeCell ref="D3:L3"/>
    <mergeCell ref="D5:D18"/>
    <mergeCell ref="E5:E11"/>
    <mergeCell ref="F11:G11"/>
    <mergeCell ref="E12:E15"/>
    <mergeCell ref="F15:G15"/>
    <mergeCell ref="L66:L68"/>
    <mergeCell ref="L71:L74"/>
    <mergeCell ref="D71:D76"/>
    <mergeCell ref="D65:G65"/>
    <mergeCell ref="D66:D69"/>
    <mergeCell ref="E69:G69"/>
    <mergeCell ref="D70:G70"/>
    <mergeCell ref="E76:G76"/>
    <mergeCell ref="D52:G52"/>
    <mergeCell ref="M43:M44"/>
    <mergeCell ref="M47:M50"/>
    <mergeCell ref="E16:E17"/>
    <mergeCell ref="C23:C25"/>
    <mergeCell ref="D23:D24"/>
    <mergeCell ref="D33:D35"/>
    <mergeCell ref="L33:L34"/>
    <mergeCell ref="E35:G35"/>
    <mergeCell ref="D36:G36"/>
    <mergeCell ref="C37:C39"/>
    <mergeCell ref="D37:D38"/>
    <mergeCell ref="E38:G38"/>
    <mergeCell ref="D39:G39"/>
    <mergeCell ref="C40:C46"/>
    <mergeCell ref="D40:D42"/>
    <mergeCell ref="D43:D45"/>
    <mergeCell ref="L40:L41"/>
    <mergeCell ref="E42:G42"/>
    <mergeCell ref="E45:G45"/>
    <mergeCell ref="D46:G46"/>
    <mergeCell ref="C47:C52"/>
    <mergeCell ref="D47:D51"/>
    <mergeCell ref="L47:L50"/>
    <mergeCell ref="E51:G51"/>
    <mergeCell ref="M29:M30"/>
    <mergeCell ref="C29:C32"/>
    <mergeCell ref="D29:D31"/>
    <mergeCell ref="L29:L30"/>
    <mergeCell ref="E31:G31"/>
    <mergeCell ref="D32:G32"/>
    <mergeCell ref="C33:C36"/>
    <mergeCell ref="M33:M34"/>
    <mergeCell ref="M40:M41"/>
    <mergeCell ref="F17:G17"/>
    <mergeCell ref="E18:G18"/>
    <mergeCell ref="B21:M21"/>
    <mergeCell ref="E24:G24"/>
    <mergeCell ref="D25:G25"/>
    <mergeCell ref="C26:C28"/>
    <mergeCell ref="D26:D27"/>
    <mergeCell ref="E27:G27"/>
    <mergeCell ref="D28:G28"/>
    <mergeCell ref="B23:B101"/>
    <mergeCell ref="C71:C77"/>
    <mergeCell ref="C78:C85"/>
    <mergeCell ref="C86:C100"/>
    <mergeCell ref="D78:D84"/>
    <mergeCell ref="D86:D89"/>
    <mergeCell ref="D90:D92"/>
    <mergeCell ref="D93:D95"/>
    <mergeCell ref="D96:D99"/>
    <mergeCell ref="C66:C70"/>
    <mergeCell ref="D77:G77"/>
    <mergeCell ref="L90:L91"/>
    <mergeCell ref="L93:L94"/>
    <mergeCell ref="M93:M94"/>
    <mergeCell ref="L96:L98"/>
  </mergeCells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전산학부 22년도 상반기 예산안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2022-04-07T11:11:38Z</dcterms:created>
  <dcterms:modified xsi:type="dcterms:W3CDTF">2022-04-07T11:11:38Z</dcterms:modified>
</cp:coreProperties>
</file>