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\Documents\카카오톡 받은 파일\"/>
    </mc:Choice>
  </mc:AlternateContent>
  <bookViews>
    <workbookView xWindow="0" yWindow="0" windowWidth="21570" windowHeight="8010"/>
  </bookViews>
  <sheets>
    <sheet name="예산안포함" sheetId="1" r:id="rId1"/>
  </sheets>
  <calcPr calcId="162913"/>
</workbook>
</file>

<file path=xl/calcChain.xml><?xml version="1.0" encoding="utf-8"?>
<calcChain xmlns="http://schemas.openxmlformats.org/spreadsheetml/2006/main">
  <c r="J78" i="1" l="1"/>
  <c r="I78" i="1"/>
  <c r="H78" i="1"/>
  <c r="J75" i="1"/>
  <c r="J72" i="1"/>
  <c r="H68" i="1"/>
  <c r="I67" i="1"/>
  <c r="J67" i="1" s="1"/>
  <c r="H67" i="1"/>
  <c r="J65" i="1"/>
  <c r="I63" i="1"/>
  <c r="H63" i="1"/>
  <c r="I59" i="1"/>
  <c r="H59" i="1"/>
  <c r="I57" i="1"/>
  <c r="H57" i="1"/>
  <c r="I52" i="1"/>
  <c r="H52" i="1"/>
  <c r="I50" i="1"/>
  <c r="H50" i="1"/>
  <c r="I48" i="1"/>
  <c r="J48" i="1" s="1"/>
  <c r="H48" i="1"/>
  <c r="J47" i="1"/>
  <c r="I46" i="1"/>
  <c r="H46" i="1"/>
  <c r="I44" i="1"/>
  <c r="H44" i="1"/>
  <c r="I40" i="1"/>
  <c r="H40" i="1"/>
  <c r="J40" i="1" s="1"/>
  <c r="J38" i="1"/>
  <c r="J37" i="1"/>
  <c r="I36" i="1"/>
  <c r="J36" i="1" s="1"/>
  <c r="H36" i="1"/>
  <c r="J34" i="1"/>
  <c r="I33" i="1"/>
  <c r="J33" i="1" s="1"/>
  <c r="H33" i="1"/>
  <c r="J31" i="1"/>
  <c r="I30" i="1"/>
  <c r="J30" i="1" s="1"/>
  <c r="H30" i="1"/>
  <c r="H60" i="1" s="1"/>
  <c r="H79" i="1" s="1"/>
  <c r="I85" i="1" s="1"/>
  <c r="J29" i="1"/>
  <c r="J28" i="1"/>
  <c r="I27" i="1"/>
  <c r="J27" i="1" s="1"/>
  <c r="H27" i="1"/>
  <c r="J26" i="1"/>
  <c r="J25" i="1"/>
  <c r="I20" i="1"/>
  <c r="I21" i="1" s="1"/>
  <c r="H20" i="1"/>
  <c r="H21" i="1" s="1"/>
  <c r="I84" i="1" s="1"/>
  <c r="J11" i="1"/>
  <c r="J10" i="1"/>
  <c r="J21" i="1" l="1"/>
  <c r="J84" i="1"/>
  <c r="J20" i="1"/>
  <c r="I68" i="1"/>
  <c r="J68" i="1" s="1"/>
  <c r="I60" i="1"/>
  <c r="J60" i="1" l="1"/>
  <c r="I79" i="1"/>
  <c r="K84" i="1"/>
  <c r="J85" i="1" l="1"/>
  <c r="J79" i="1"/>
  <c r="K85" i="1" l="1"/>
  <c r="J86" i="1"/>
</calcChain>
</file>

<file path=xl/sharedStrings.xml><?xml version="1.0" encoding="utf-8"?>
<sst xmlns="http://schemas.openxmlformats.org/spreadsheetml/2006/main" count="265" uniqueCount="147">
  <si>
    <t>학생복지위원회 22 상반기 예산안 (2022.02.28 - 2022.08.29)</t>
  </si>
  <si>
    <t>수입</t>
  </si>
  <si>
    <t>기구명</t>
  </si>
  <si>
    <t>출처</t>
  </si>
  <si>
    <t>항목</t>
  </si>
  <si>
    <t>코드</t>
  </si>
  <si>
    <t>21 상반기 결산</t>
  </si>
  <si>
    <t>22 상반기 예산</t>
  </si>
  <si>
    <t>전년대비 비율</t>
  </si>
  <si>
    <t>비고</t>
  </si>
  <si>
    <t>KAIST 학생복지위원회</t>
  </si>
  <si>
    <t>학생</t>
  </si>
  <si>
    <t>격려금</t>
  </si>
  <si>
    <t>AA</t>
  </si>
  <si>
    <t>계</t>
  </si>
  <si>
    <t>자치</t>
  </si>
  <si>
    <t>전반기 이월금</t>
  </si>
  <si>
    <t>BA</t>
  </si>
  <si>
    <t>예금 이자</t>
  </si>
  <si>
    <t>BB</t>
  </si>
  <si>
    <t>코인노래방</t>
  </si>
  <si>
    <t>BC</t>
  </si>
  <si>
    <t>-</t>
  </si>
  <si>
    <t>대여사업</t>
  </si>
  <si>
    <t>BD</t>
  </si>
  <si>
    <t>북마켓</t>
  </si>
  <si>
    <t>BE</t>
  </si>
  <si>
    <t>딸기 판매</t>
  </si>
  <si>
    <t>BF</t>
  </si>
  <si>
    <t>사무국 통장변경</t>
  </si>
  <si>
    <t>BG</t>
  </si>
  <si>
    <t>복지국 통장변경</t>
  </si>
  <si>
    <t>BH</t>
  </si>
  <si>
    <t>문화국 통장변경</t>
  </si>
  <si>
    <t>BI</t>
  </si>
  <si>
    <t>코인노래방 통장변경</t>
  </si>
  <si>
    <t>BJ</t>
  </si>
  <si>
    <t>총계</t>
  </si>
  <si>
    <t>지출</t>
  </si>
  <si>
    <t>담당(담당부서 or 담당인)</t>
  </si>
  <si>
    <t>사업명(대분류)</t>
  </si>
  <si>
    <t>항목(소분류)</t>
  </si>
  <si>
    <t>사무국</t>
  </si>
  <si>
    <t>비품 및 소모품 관리</t>
  </si>
  <si>
    <t>비품 구입 및 수리</t>
  </si>
  <si>
    <t>A1</t>
  </si>
  <si>
    <t>북마켓 사업을 위한 책장 등을 교체할 예정입니다. 이전 대면 학기보다 축소된 금액입니다.</t>
  </si>
  <si>
    <t>소모품 구입 및 수리</t>
  </si>
  <si>
    <t>A2</t>
  </si>
  <si>
    <t>전년도 동분기보다 사업을 많이 진행하여 손소독제 등 소모품을 구매할 예정입니다. 이전 대면 학기보다 축소된 금액입니다.</t>
  </si>
  <si>
    <t>정기 이체 관리</t>
  </si>
  <si>
    <t>복사기 임대료</t>
  </si>
  <si>
    <t>B1</t>
  </si>
  <si>
    <t>99,000원 * 6달</t>
  </si>
  <si>
    <t>공기청정기 렌탈료</t>
  </si>
  <si>
    <t>B2</t>
  </si>
  <si>
    <t>34,900원 * 6달</t>
  </si>
  <si>
    <t>홈페이지 관리</t>
  </si>
  <si>
    <t>홈페이지 유지보수</t>
  </si>
  <si>
    <t>C1</t>
  </si>
  <si>
    <t>18810원 * 6달</t>
  </si>
  <si>
    <t>홈페이지 관리자 위로금</t>
  </si>
  <si>
    <t>C2</t>
  </si>
  <si>
    <t>90,000원 * 6달</t>
  </si>
  <si>
    <t>대여 사업</t>
  </si>
  <si>
    <t>대여물품 구입 및 수리</t>
  </si>
  <si>
    <t>D1</t>
  </si>
  <si>
    <t>보증금 환급</t>
  </si>
  <si>
    <t>D2</t>
  </si>
  <si>
    <t>사업 홍보 및 관리</t>
  </si>
  <si>
    <t>사업 홍보 이벤트 상품</t>
  </si>
  <si>
    <t>E1</t>
  </si>
  <si>
    <t>새로운 사업이 추가되어 온라인 사업 홍보가 증가할 예정입니다.</t>
  </si>
  <si>
    <t>포스터, 대자보, 현수막 제작</t>
  </si>
  <si>
    <t>E2</t>
  </si>
  <si>
    <t>기숙사 입사 비율의 증가로 각 사업에서 포스터 혹은 대자보를 제작할 예정입니다.</t>
  </si>
  <si>
    <t>대량문자 전송</t>
  </si>
  <si>
    <t>E3</t>
  </si>
  <si>
    <t>학생복지위원회 LT</t>
  </si>
  <si>
    <t>숙소비</t>
  </si>
  <si>
    <t>F1</t>
  </si>
  <si>
    <t>8만원 * 32인 (코로나 상황이 안 좋을 경우 비대면으로 진행합니다.)</t>
  </si>
  <si>
    <t>식대비</t>
  </si>
  <si>
    <t>F2</t>
  </si>
  <si>
    <t>5만원 * 32인  (코로나 상황이 안 좋을 경우 비대면으로 진행합니다.)</t>
  </si>
  <si>
    <t>교통비</t>
  </si>
  <si>
    <t>F3</t>
  </si>
  <si>
    <t>1만원 * 32인  (코로나 상황이 안 좋을 경우 비대면으로 진행합니다.)</t>
  </si>
  <si>
    <t>회식</t>
  </si>
  <si>
    <t>G1</t>
  </si>
  <si>
    <t>1만 5천원 * 32인</t>
  </si>
  <si>
    <t>오픈단실</t>
  </si>
  <si>
    <t>오픈단실 이벤트 상품</t>
  </si>
  <si>
    <t>H1</t>
  </si>
  <si>
    <t>비대면으로 오픈단실을 진행하여 상품을 제공할 예정입니다.</t>
  </si>
  <si>
    <t>예비비</t>
  </si>
  <si>
    <t>I1</t>
  </si>
  <si>
    <t>통장 간 돈의 이동</t>
  </si>
  <si>
    <t>J1</t>
  </si>
  <si>
    <t>통장 변경</t>
  </si>
  <si>
    <t>K1</t>
  </si>
  <si>
    <t>담당자의 사정으로 인해 이번 상반기에 통장 변경 예정입니다.</t>
  </si>
  <si>
    <t>K2</t>
  </si>
  <si>
    <t>K3</t>
  </si>
  <si>
    <t>K4</t>
  </si>
  <si>
    <t>L1</t>
  </si>
  <si>
    <t>합계</t>
  </si>
  <si>
    <t>복지국</t>
  </si>
  <si>
    <t>정산금액</t>
  </si>
  <si>
    <t>M1</t>
  </si>
  <si>
    <t>환불금액</t>
  </si>
  <si>
    <t>M2</t>
  </si>
  <si>
    <t>딸기 파티: 딸기 판매</t>
  </si>
  <si>
    <t>딸기 판매 대금</t>
  </si>
  <si>
    <t>N1</t>
  </si>
  <si>
    <t>4000원 * 1050개(150개 * 7일)</t>
  </si>
  <si>
    <t>이벤트 상품</t>
  </si>
  <si>
    <t>N2</t>
  </si>
  <si>
    <t>SNS 공유 이벤트를 통해 단체 상품, 개인 상품을 제공할 예정입니다.</t>
  </si>
  <si>
    <t>딸기 업체 컨택 출장비 지원</t>
  </si>
  <si>
    <t>N3</t>
  </si>
  <si>
    <t xml:space="preserve">코인노래방팀    </t>
  </si>
  <si>
    <t>근로비</t>
  </si>
  <si>
    <t>O1</t>
  </si>
  <si>
    <t>9500원 * 2인 * 153일 (코로나 상황이 안 좋을 경우 진행하지 않습니다.)</t>
  </si>
  <si>
    <t>비품 구입 및 관리</t>
  </si>
  <si>
    <t>O2</t>
  </si>
  <si>
    <t>방치된 동안 낡아서 쓰지 못하는 비품을 교체할 예정입니다. (코로나 상황이 안 좋을 경우 진행하지 않습니다.)</t>
  </si>
  <si>
    <t>소모품 구입 및 관리</t>
  </si>
  <si>
    <t>O3</t>
  </si>
  <si>
    <t>마이크 커버 등 소모품을 구입할 예정입니다. (코로나 상황이 안 좋을 경우 진행하지 않습니다.)</t>
  </si>
  <si>
    <t>O4</t>
  </si>
  <si>
    <t>24900원 * 7개 * 6달</t>
  </si>
  <si>
    <t>기계 오작동 환불</t>
  </si>
  <si>
    <t>O5</t>
  </si>
  <si>
    <t>코로나 상황이 안 좋을 경우 진행하지 않습니다.</t>
  </si>
  <si>
    <t>신곡 업데이트 및 유지보수</t>
  </si>
  <si>
    <t>O6</t>
  </si>
  <si>
    <t>카드키 유지</t>
  </si>
  <si>
    <t>O7</t>
  </si>
  <si>
    <t>19250원 * 6달</t>
  </si>
  <si>
    <t>O8</t>
  </si>
  <si>
    <t>코인노래방 이벤트 상품</t>
  </si>
  <si>
    <t>O9</t>
  </si>
  <si>
    <t>집행률</t>
  </si>
  <si>
    <t>수익</t>
  </si>
  <si>
    <t>최종잔액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</si>
</sst>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₩-412]#,##0"/>
    <numFmt numFmtId="177" formatCode="0.0%"/>
    <numFmt numFmtId="178" formatCode="&quot;₩&quot;#,##0"/>
  </numFmts>
  <fonts count="12">
    <font>
      <sz val="10"/>
      <color rgb="FF000000"/>
      <name val="Arial"/>
    </font>
    <font>
      <u/>
      <sz val="10"/>
      <name val="Arial"/>
    </font>
    <font>
      <b/>
      <sz val="14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sz val="11"/>
      <color rgb="FF000000"/>
      <name val="&quot;맑은 고딕&quot;"/>
      <family val="3"/>
      <charset val="129"/>
    </font>
    <font>
      <b/>
      <sz val="10"/>
      <color rgb="FF000000"/>
      <name val="&quot;맑은 고딕&quot;"/>
      <family val="3"/>
      <charset val="129"/>
    </font>
    <font>
      <sz val="10"/>
      <color rgb="FF000000"/>
      <name val="&quot;맑은 고딕&quot;"/>
      <family val="3"/>
      <charset val="129"/>
    </font>
    <font>
      <sz val="10"/>
      <color rgb="FF000000"/>
      <name val="Arial"/>
      <family val="2"/>
    </font>
    <font>
      <sz val="8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 wrapText="1"/>
    </xf>
    <xf numFmtId="176" fontId="3" fillId="2" borderId="5" xfId="0" applyNumberFormat="1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 vertical="center" wrapText="1"/>
    </xf>
    <xf numFmtId="177" fontId="4" fillId="2" borderId="5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176" fontId="6" fillId="4" borderId="5" xfId="0" applyNumberFormat="1" applyFont="1" applyFill="1" applyBorder="1" applyAlignment="1">
      <alignment horizontal="center" vertical="center" wrapText="1"/>
    </xf>
    <xf numFmtId="177" fontId="4" fillId="4" borderId="5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7" fontId="6" fillId="2" borderId="9" xfId="0" applyNumberFormat="1" applyFont="1" applyFill="1" applyBorder="1" applyAlignment="1">
      <alignment horizontal="center" vertical="center" wrapText="1"/>
    </xf>
    <xf numFmtId="176" fontId="4" fillId="3" borderId="9" xfId="0" applyNumberFormat="1" applyFont="1" applyFill="1" applyBorder="1" applyAlignment="1">
      <alignment horizontal="center" vertical="center" wrapText="1"/>
    </xf>
    <xf numFmtId="177" fontId="4" fillId="3" borderId="9" xfId="0" applyNumberFormat="1" applyFont="1" applyFill="1" applyBorder="1" applyAlignment="1">
      <alignment horizontal="center" vertical="center" wrapText="1"/>
    </xf>
    <xf numFmtId="176" fontId="4" fillId="3" borderId="9" xfId="0" applyNumberFormat="1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8" fillId="2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77" fontId="4" fillId="2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6" fillId="5" borderId="9" xfId="0" applyNumberFormat="1" applyFont="1" applyFill="1" applyBorder="1" applyAlignment="1">
      <alignment horizontal="center" vertical="center" wrapText="1"/>
    </xf>
    <xf numFmtId="177" fontId="6" fillId="5" borderId="9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 vertical="center" wrapText="1"/>
    </xf>
    <xf numFmtId="176" fontId="6" fillId="4" borderId="9" xfId="0" applyNumberFormat="1" applyFont="1" applyFill="1" applyBorder="1" applyAlignment="1">
      <alignment horizontal="center" vertical="center" wrapText="1"/>
    </xf>
    <xf numFmtId="177" fontId="6" fillId="4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9" xfId="0" applyFont="1" applyBorder="1" applyAlignment="1"/>
    <xf numFmtId="0" fontId="6" fillId="6" borderId="9" xfId="0" applyFont="1" applyFill="1" applyBorder="1" applyAlignment="1">
      <alignment horizontal="center" wrapText="1"/>
    </xf>
    <xf numFmtId="0" fontId="6" fillId="6" borderId="9" xfId="0" applyFont="1" applyFill="1" applyBorder="1" applyAlignment="1">
      <alignment horizontal="center" wrapText="1"/>
    </xf>
    <xf numFmtId="0" fontId="6" fillId="7" borderId="9" xfId="0" applyFont="1" applyFill="1" applyBorder="1" applyAlignment="1">
      <alignment horizontal="center" wrapText="1"/>
    </xf>
    <xf numFmtId="178" fontId="10" fillId="3" borderId="9" xfId="0" applyNumberFormat="1" applyFont="1" applyFill="1" applyBorder="1" applyAlignment="1">
      <alignment horizontal="center"/>
    </xf>
    <xf numFmtId="10" fontId="6" fillId="0" borderId="9" xfId="0" applyNumberFormat="1" applyFont="1" applyBorder="1" applyAlignment="1">
      <alignment horizontal="center" wrapText="1"/>
    </xf>
    <xf numFmtId="178" fontId="4" fillId="8" borderId="9" xfId="0" applyNumberFormat="1" applyFont="1" applyFill="1" applyBorder="1" applyAlignment="1"/>
    <xf numFmtId="0" fontId="4" fillId="8" borderId="9" xfId="0" applyFont="1" applyFill="1" applyBorder="1" applyAlignment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4" xfId="0" applyFont="1" applyBorder="1"/>
    <xf numFmtId="0" fontId="4" fillId="0" borderId="7" xfId="0" applyFont="1" applyBorder="1" applyAlignment="1">
      <alignment horizontal="center" vertical="center" wrapText="1"/>
    </xf>
    <xf numFmtId="0" fontId="3" fillId="0" borderId="5" xfId="0" applyFont="1" applyBorder="1"/>
    <xf numFmtId="0" fontId="6" fillId="2" borderId="8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4" fillId="0" borderId="1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8" fontId="6" fillId="8" borderId="1" xfId="0" applyNumberFormat="1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995"/>
  <sheetViews>
    <sheetView tabSelected="1" workbookViewId="0">
      <selection activeCell="F12" sqref="F12"/>
    </sheetView>
  </sheetViews>
  <sheetFormatPr defaultColWidth="14.42578125" defaultRowHeight="15.75" customHeight="1"/>
  <cols>
    <col min="1" max="1" width="4.140625" customWidth="1"/>
    <col min="2" max="2" width="21.7109375" customWidth="1"/>
    <col min="3" max="3" width="18.7109375" customWidth="1"/>
    <col min="4" max="4" width="27.28515625" customWidth="1"/>
    <col min="5" max="5" width="6.28515625" customWidth="1"/>
    <col min="6" max="6" width="35.7109375" customWidth="1"/>
    <col min="7" max="7" width="6.42578125" customWidth="1"/>
    <col min="10" max="10" width="14.85546875" customWidth="1"/>
    <col min="11" max="11" width="41.42578125" customWidth="1"/>
    <col min="14" max="14" width="14.42578125" customWidth="1"/>
    <col min="15" max="15" width="18.42578125" customWidth="1"/>
  </cols>
  <sheetData>
    <row r="1" spans="1:24" ht="18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.75">
      <c r="A2" s="3"/>
      <c r="B2" s="64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2.75">
      <c r="A3" s="3"/>
      <c r="B3" s="65"/>
      <c r="C3" s="65"/>
      <c r="D3" s="65"/>
      <c r="E3" s="65"/>
      <c r="F3" s="65"/>
      <c r="G3" s="65"/>
      <c r="H3" s="65"/>
      <c r="I3" s="65"/>
      <c r="J3" s="65"/>
      <c r="K3" s="65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2.75">
      <c r="A4" s="3"/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2.75">
      <c r="A5" s="3"/>
      <c r="B5" s="3"/>
      <c r="C5" s="3"/>
      <c r="D5" s="4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3"/>
      <c r="Q5" s="3"/>
      <c r="R5" s="3"/>
      <c r="S5" s="3"/>
      <c r="T5" s="3"/>
      <c r="U5" s="3"/>
      <c r="V5" s="3"/>
      <c r="W5" s="3"/>
      <c r="X5" s="3"/>
    </row>
    <row r="6" spans="1:24" ht="26.25" customHeight="1">
      <c r="A6" s="3"/>
      <c r="B6" s="3"/>
      <c r="C6" s="5"/>
      <c r="D6" s="66" t="s">
        <v>1</v>
      </c>
      <c r="E6" s="67"/>
      <c r="F6" s="67"/>
      <c r="G6" s="67"/>
      <c r="H6" s="67"/>
      <c r="I6" s="67"/>
      <c r="J6" s="67"/>
      <c r="K6" s="68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2.75">
      <c r="A7" s="3"/>
      <c r="B7" s="3"/>
      <c r="C7" s="5"/>
      <c r="D7" s="6" t="s">
        <v>2</v>
      </c>
      <c r="E7" s="7" t="s">
        <v>3</v>
      </c>
      <c r="F7" s="7" t="s">
        <v>4</v>
      </c>
      <c r="G7" s="8" t="s">
        <v>5</v>
      </c>
      <c r="H7" s="8" t="s">
        <v>6</v>
      </c>
      <c r="I7" s="9" t="s">
        <v>7</v>
      </c>
      <c r="J7" s="10" t="s">
        <v>8</v>
      </c>
      <c r="K7" s="7" t="s">
        <v>9</v>
      </c>
      <c r="L7" s="11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2.75">
      <c r="A8" s="3"/>
      <c r="B8" s="3"/>
      <c r="C8" s="5"/>
      <c r="D8" s="69" t="s">
        <v>10</v>
      </c>
      <c r="E8" s="72" t="s">
        <v>11</v>
      </c>
      <c r="F8" s="10" t="s">
        <v>12</v>
      </c>
      <c r="G8" s="12" t="s">
        <v>13</v>
      </c>
      <c r="H8" s="12">
        <v>0</v>
      </c>
      <c r="I8" s="9">
        <v>1153840</v>
      </c>
      <c r="J8" s="13"/>
      <c r="K8" s="10"/>
      <c r="L8" s="11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2.75">
      <c r="A9" s="3"/>
      <c r="B9" s="3"/>
      <c r="C9" s="5"/>
      <c r="D9" s="70"/>
      <c r="E9" s="73"/>
      <c r="F9" s="74" t="s">
        <v>14</v>
      </c>
      <c r="G9" s="73"/>
      <c r="H9" s="14"/>
      <c r="I9" s="15"/>
      <c r="J9" s="16"/>
      <c r="K9" s="10"/>
      <c r="L9" s="11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2.75">
      <c r="A10" s="3"/>
      <c r="B10" s="3"/>
      <c r="C10" s="5"/>
      <c r="D10" s="70"/>
      <c r="E10" s="72" t="s">
        <v>15</v>
      </c>
      <c r="F10" s="10" t="s">
        <v>16</v>
      </c>
      <c r="G10" s="12" t="s">
        <v>17</v>
      </c>
      <c r="H10" s="17">
        <v>28910606</v>
      </c>
      <c r="I10" s="9">
        <v>19840679</v>
      </c>
      <c r="J10" s="13">
        <f t="shared" ref="J10:J11" si="0">I10/H10</f>
        <v>0.68627682864897399</v>
      </c>
      <c r="K10" s="10"/>
      <c r="L10" s="11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2.75">
      <c r="A11" s="3"/>
      <c r="B11" s="3"/>
      <c r="C11" s="5"/>
      <c r="D11" s="70"/>
      <c r="E11" s="75"/>
      <c r="F11" s="7" t="s">
        <v>18</v>
      </c>
      <c r="G11" s="12" t="s">
        <v>19</v>
      </c>
      <c r="H11" s="17">
        <v>21680</v>
      </c>
      <c r="I11" s="9">
        <v>20000</v>
      </c>
      <c r="J11" s="13">
        <f t="shared" si="0"/>
        <v>0.92250922509225097</v>
      </c>
      <c r="K11" s="7"/>
      <c r="L11" s="1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2.75">
      <c r="A12" s="3"/>
      <c r="B12" s="3"/>
      <c r="C12" s="5"/>
      <c r="D12" s="70"/>
      <c r="E12" s="75"/>
      <c r="F12" s="10" t="s">
        <v>20</v>
      </c>
      <c r="G12" s="12" t="s">
        <v>21</v>
      </c>
      <c r="H12" s="17">
        <v>0</v>
      </c>
      <c r="I12" s="9">
        <v>10000000</v>
      </c>
      <c r="J12" s="18" t="s">
        <v>22</v>
      </c>
      <c r="K12" s="7"/>
      <c r="L12" s="11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2.75">
      <c r="A13" s="3"/>
      <c r="B13" s="3"/>
      <c r="C13" s="5"/>
      <c r="D13" s="70"/>
      <c r="E13" s="75"/>
      <c r="F13" s="10" t="s">
        <v>23</v>
      </c>
      <c r="G13" s="12" t="s">
        <v>24</v>
      </c>
      <c r="H13" s="17">
        <v>0</v>
      </c>
      <c r="I13" s="9">
        <v>500000</v>
      </c>
      <c r="J13" s="18" t="s">
        <v>22</v>
      </c>
      <c r="K13" s="7"/>
      <c r="L13" s="1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2.75">
      <c r="A14" s="3"/>
      <c r="B14" s="3"/>
      <c r="C14" s="5"/>
      <c r="D14" s="70"/>
      <c r="E14" s="75"/>
      <c r="F14" s="10" t="s">
        <v>25</v>
      </c>
      <c r="G14" s="12" t="s">
        <v>26</v>
      </c>
      <c r="H14" s="17">
        <v>0</v>
      </c>
      <c r="I14" s="9">
        <v>2000000</v>
      </c>
      <c r="J14" s="18" t="s">
        <v>22</v>
      </c>
      <c r="K14" s="7"/>
      <c r="L14" s="11"/>
      <c r="M14" s="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2.75">
      <c r="A15" s="3"/>
      <c r="B15" s="3"/>
      <c r="C15" s="5"/>
      <c r="D15" s="70"/>
      <c r="E15" s="75"/>
      <c r="F15" s="10" t="s">
        <v>27</v>
      </c>
      <c r="G15" s="12" t="s">
        <v>28</v>
      </c>
      <c r="H15" s="17">
        <v>0</v>
      </c>
      <c r="I15" s="9">
        <v>4200000</v>
      </c>
      <c r="J15" s="18" t="s">
        <v>22</v>
      </c>
      <c r="K15" s="7"/>
      <c r="L15" s="11"/>
      <c r="M15" s="4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2.75">
      <c r="A16" s="3"/>
      <c r="B16" s="3"/>
      <c r="C16" s="5"/>
      <c r="D16" s="70"/>
      <c r="E16" s="75"/>
      <c r="F16" s="10" t="s">
        <v>29</v>
      </c>
      <c r="G16" s="12" t="s">
        <v>30</v>
      </c>
      <c r="H16" s="17">
        <v>0</v>
      </c>
      <c r="I16" s="9">
        <v>0</v>
      </c>
      <c r="J16" s="18" t="s">
        <v>22</v>
      </c>
      <c r="K16" s="7"/>
      <c r="L16" s="1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2.75">
      <c r="A17" s="3"/>
      <c r="B17" s="3"/>
      <c r="C17" s="5"/>
      <c r="D17" s="70"/>
      <c r="E17" s="75"/>
      <c r="F17" s="10" t="s">
        <v>31</v>
      </c>
      <c r="G17" s="12" t="s">
        <v>32</v>
      </c>
      <c r="H17" s="17">
        <v>0</v>
      </c>
      <c r="I17" s="9">
        <v>0</v>
      </c>
      <c r="J17" s="18" t="s">
        <v>22</v>
      </c>
      <c r="K17" s="7"/>
      <c r="L17" s="1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2.75">
      <c r="A18" s="3"/>
      <c r="B18" s="3"/>
      <c r="C18" s="5"/>
      <c r="D18" s="70"/>
      <c r="E18" s="75"/>
      <c r="F18" s="10" t="s">
        <v>33</v>
      </c>
      <c r="G18" s="12" t="s">
        <v>34</v>
      </c>
      <c r="H18" s="17">
        <v>0</v>
      </c>
      <c r="I18" s="9">
        <v>0</v>
      </c>
      <c r="J18" s="18" t="s">
        <v>22</v>
      </c>
      <c r="K18" s="7"/>
      <c r="L18" s="11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2.75">
      <c r="A19" s="3"/>
      <c r="B19" s="3"/>
      <c r="C19" s="5"/>
      <c r="D19" s="70"/>
      <c r="E19" s="75"/>
      <c r="F19" s="10" t="s">
        <v>35</v>
      </c>
      <c r="G19" s="12" t="s">
        <v>36</v>
      </c>
      <c r="H19" s="17">
        <v>0</v>
      </c>
      <c r="I19" s="9">
        <v>0</v>
      </c>
      <c r="J19" s="18" t="s">
        <v>22</v>
      </c>
      <c r="K19" s="7"/>
      <c r="L19" s="1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2.75">
      <c r="A20" s="3"/>
      <c r="B20" s="3"/>
      <c r="C20" s="5"/>
      <c r="D20" s="70"/>
      <c r="E20" s="73"/>
      <c r="F20" s="74" t="s">
        <v>14</v>
      </c>
      <c r="G20" s="73"/>
      <c r="H20" s="20">
        <f t="shared" ref="H20:I20" si="1">SUM(H10:H19)</f>
        <v>28932286</v>
      </c>
      <c r="I20" s="20">
        <f t="shared" si="1"/>
        <v>36560679</v>
      </c>
      <c r="J20" s="16">
        <f t="shared" ref="J20:J21" si="2">I20/H20</f>
        <v>1.2636636800839034</v>
      </c>
      <c r="K20" s="7"/>
      <c r="L20" s="1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2.75">
      <c r="A21" s="3"/>
      <c r="B21" s="3"/>
      <c r="C21" s="5"/>
      <c r="D21" s="71"/>
      <c r="E21" s="81" t="s">
        <v>37</v>
      </c>
      <c r="F21" s="73"/>
      <c r="G21" s="21"/>
      <c r="H21" s="21">
        <f t="shared" ref="H21:I21" si="3">SUM(H20)</f>
        <v>28932286</v>
      </c>
      <c r="I21" s="21">
        <f t="shared" si="3"/>
        <v>36560679</v>
      </c>
      <c r="J21" s="22">
        <f t="shared" si="2"/>
        <v>1.2636636800839034</v>
      </c>
      <c r="K21" s="7"/>
      <c r="L21" s="11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27" customHeight="1">
      <c r="A23" s="3"/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8"/>
      <c r="L23" s="3"/>
      <c r="M23" s="5"/>
      <c r="N23" s="5"/>
      <c r="O23" s="5"/>
      <c r="P23" s="5"/>
      <c r="Q23" s="5"/>
      <c r="R23" s="5"/>
      <c r="S23" s="5"/>
      <c r="T23" s="3"/>
      <c r="U23" s="3"/>
      <c r="V23" s="3"/>
      <c r="W23" s="3"/>
      <c r="X23" s="3"/>
    </row>
    <row r="24" spans="1:24" ht="25.5">
      <c r="A24" s="3"/>
      <c r="B24" s="23" t="s">
        <v>2</v>
      </c>
      <c r="C24" s="24" t="s">
        <v>39</v>
      </c>
      <c r="D24" s="23" t="s">
        <v>40</v>
      </c>
      <c r="E24" s="23" t="s">
        <v>3</v>
      </c>
      <c r="F24" s="23" t="s">
        <v>41</v>
      </c>
      <c r="G24" s="8" t="s">
        <v>5</v>
      </c>
      <c r="H24" s="8" t="s">
        <v>6</v>
      </c>
      <c r="I24" s="9" t="s">
        <v>7</v>
      </c>
      <c r="J24" s="25" t="s">
        <v>8</v>
      </c>
      <c r="K24" s="23" t="s">
        <v>9</v>
      </c>
      <c r="L24" s="3"/>
      <c r="M24" s="5"/>
      <c r="N24" s="5"/>
      <c r="O24" s="5"/>
      <c r="P24" s="26"/>
      <c r="Q24" s="27"/>
      <c r="R24" s="28"/>
      <c r="S24" s="5"/>
      <c r="T24" s="3"/>
      <c r="U24" s="3"/>
      <c r="V24" s="3"/>
      <c r="W24" s="3"/>
      <c r="X24" s="3"/>
    </row>
    <row r="25" spans="1:24" ht="25.5">
      <c r="A25" s="3"/>
      <c r="B25" s="76" t="s">
        <v>10</v>
      </c>
      <c r="C25" s="76" t="s">
        <v>42</v>
      </c>
      <c r="D25" s="76" t="s">
        <v>43</v>
      </c>
      <c r="E25" s="23" t="s">
        <v>15</v>
      </c>
      <c r="F25" s="25" t="s">
        <v>44</v>
      </c>
      <c r="G25" s="29" t="s">
        <v>45</v>
      </c>
      <c r="H25" s="29">
        <v>28000</v>
      </c>
      <c r="I25" s="30">
        <v>500000</v>
      </c>
      <c r="J25" s="31">
        <f t="shared" ref="J25:J27" si="4">I25/H25</f>
        <v>17.857142857142858</v>
      </c>
      <c r="K25" s="25" t="s">
        <v>46</v>
      </c>
      <c r="L25" s="4"/>
      <c r="M25" s="32"/>
      <c r="N25" s="32"/>
      <c r="O25" s="32"/>
      <c r="P25" s="26"/>
      <c r="Q25" s="27"/>
      <c r="R25" s="28"/>
      <c r="S25" s="5"/>
      <c r="T25" s="3"/>
      <c r="U25" s="3"/>
      <c r="V25" s="3"/>
      <c r="W25" s="3"/>
      <c r="X25" s="3"/>
    </row>
    <row r="26" spans="1:24" ht="38.25">
      <c r="A26" s="3"/>
      <c r="B26" s="70"/>
      <c r="C26" s="70"/>
      <c r="D26" s="70"/>
      <c r="E26" s="23" t="s">
        <v>15</v>
      </c>
      <c r="F26" s="25" t="s">
        <v>47</v>
      </c>
      <c r="G26" s="29" t="s">
        <v>48</v>
      </c>
      <c r="H26" s="29">
        <v>193340</v>
      </c>
      <c r="I26" s="30">
        <v>300000</v>
      </c>
      <c r="J26" s="31">
        <f t="shared" si="4"/>
        <v>1.5516706320471707</v>
      </c>
      <c r="K26" s="25" t="s">
        <v>49</v>
      </c>
      <c r="L26" s="4"/>
      <c r="M26" s="32"/>
      <c r="N26" s="5"/>
      <c r="O26" s="5"/>
      <c r="P26" s="26"/>
      <c r="Q26" s="27"/>
      <c r="R26" s="28"/>
      <c r="S26" s="5"/>
      <c r="T26" s="3"/>
      <c r="U26" s="3"/>
      <c r="V26" s="3"/>
      <c r="W26" s="3"/>
      <c r="X26" s="3"/>
    </row>
    <row r="27" spans="1:24" ht="13.5">
      <c r="A27" s="3"/>
      <c r="B27" s="70"/>
      <c r="C27" s="70"/>
      <c r="D27" s="71"/>
      <c r="E27" s="77" t="s">
        <v>14</v>
      </c>
      <c r="F27" s="68"/>
      <c r="G27" s="33"/>
      <c r="H27" s="33">
        <f t="shared" ref="H27:I27" si="5">SUM(H25:H26)</f>
        <v>221340</v>
      </c>
      <c r="I27" s="34">
        <f t="shared" si="5"/>
        <v>800000</v>
      </c>
      <c r="J27" s="35">
        <f t="shared" si="4"/>
        <v>3.6143489653926086</v>
      </c>
      <c r="K27" s="25"/>
      <c r="L27" s="3"/>
      <c r="M27" s="5"/>
      <c r="N27" s="5"/>
      <c r="O27" s="5"/>
      <c r="P27" s="26"/>
      <c r="Q27" s="27"/>
      <c r="R27" s="28"/>
      <c r="S27" s="5"/>
      <c r="T27" s="3"/>
      <c r="U27" s="3"/>
      <c r="V27" s="3"/>
      <c r="W27" s="3"/>
      <c r="X27" s="3"/>
    </row>
    <row r="28" spans="1:24" ht="13.5">
      <c r="A28" s="3"/>
      <c r="B28" s="70"/>
      <c r="C28" s="70"/>
      <c r="D28" s="76" t="s">
        <v>50</v>
      </c>
      <c r="E28" s="18" t="s">
        <v>15</v>
      </c>
      <c r="F28" s="18" t="s">
        <v>51</v>
      </c>
      <c r="G28" s="36" t="s">
        <v>52</v>
      </c>
      <c r="H28" s="29">
        <v>495000</v>
      </c>
      <c r="I28" s="30">
        <v>594000</v>
      </c>
      <c r="J28" s="37">
        <f t="shared" ref="J28:J29" si="6">H28/I28</f>
        <v>0.83333333333333337</v>
      </c>
      <c r="K28" s="25" t="s">
        <v>53</v>
      </c>
      <c r="L28" s="3"/>
      <c r="M28" s="5"/>
      <c r="N28" s="5"/>
      <c r="O28" s="5"/>
      <c r="P28" s="26"/>
      <c r="Q28" s="27"/>
      <c r="R28" s="28"/>
      <c r="S28" s="5"/>
      <c r="T28" s="3"/>
      <c r="U28" s="3"/>
      <c r="V28" s="3"/>
      <c r="W28" s="3"/>
      <c r="X28" s="3"/>
    </row>
    <row r="29" spans="1:24" ht="13.5">
      <c r="A29" s="3"/>
      <c r="B29" s="70"/>
      <c r="C29" s="70"/>
      <c r="D29" s="70"/>
      <c r="E29" s="18" t="s">
        <v>15</v>
      </c>
      <c r="F29" s="18" t="s">
        <v>54</v>
      </c>
      <c r="G29" s="36" t="s">
        <v>55</v>
      </c>
      <c r="H29" s="29">
        <v>234790</v>
      </c>
      <c r="I29" s="30">
        <v>209400</v>
      </c>
      <c r="J29" s="37">
        <f t="shared" si="6"/>
        <v>1.1212511938872971</v>
      </c>
      <c r="K29" s="24" t="s">
        <v>56</v>
      </c>
      <c r="L29" s="3"/>
      <c r="M29" s="5"/>
      <c r="N29" s="5"/>
      <c r="O29" s="5"/>
      <c r="P29" s="26"/>
      <c r="Q29" s="27"/>
      <c r="R29" s="28"/>
      <c r="S29" s="5"/>
      <c r="T29" s="3"/>
      <c r="U29" s="3"/>
      <c r="V29" s="3"/>
      <c r="W29" s="3"/>
      <c r="X29" s="3"/>
    </row>
    <row r="30" spans="1:24" ht="13.5">
      <c r="A30" s="3"/>
      <c r="B30" s="70"/>
      <c r="C30" s="70"/>
      <c r="D30" s="71"/>
      <c r="E30" s="77" t="s">
        <v>14</v>
      </c>
      <c r="F30" s="68"/>
      <c r="G30" s="33"/>
      <c r="H30" s="33">
        <f t="shared" ref="H30:I30" si="7">SUM(H28:H29)</f>
        <v>729790</v>
      </c>
      <c r="I30" s="33">
        <f t="shared" si="7"/>
        <v>803400</v>
      </c>
      <c r="J30" s="35">
        <f t="shared" ref="J30:J31" si="8">I30/H30</f>
        <v>1.100864632291481</v>
      </c>
      <c r="K30" s="25"/>
      <c r="L30" s="3"/>
      <c r="M30" s="5"/>
      <c r="N30" s="5"/>
      <c r="O30" s="5"/>
      <c r="P30" s="26"/>
      <c r="Q30" s="27"/>
      <c r="R30" s="28"/>
      <c r="S30" s="5"/>
      <c r="T30" s="3"/>
      <c r="U30" s="3"/>
      <c r="V30" s="3"/>
      <c r="W30" s="3"/>
      <c r="X30" s="3"/>
    </row>
    <row r="31" spans="1:24" ht="13.5">
      <c r="A31" s="3"/>
      <c r="B31" s="70"/>
      <c r="C31" s="70"/>
      <c r="D31" s="76" t="s">
        <v>57</v>
      </c>
      <c r="E31" s="18" t="s">
        <v>15</v>
      </c>
      <c r="F31" s="18" t="s">
        <v>58</v>
      </c>
      <c r="G31" s="36" t="s">
        <v>59</v>
      </c>
      <c r="H31" s="36">
        <v>112200</v>
      </c>
      <c r="I31" s="38">
        <v>112860</v>
      </c>
      <c r="J31" s="37">
        <f t="shared" si="8"/>
        <v>1.0058823529411764</v>
      </c>
      <c r="K31" s="25" t="s">
        <v>60</v>
      </c>
      <c r="L31" s="3"/>
      <c r="M31" s="5"/>
      <c r="N31" s="5"/>
      <c r="O31" s="5"/>
      <c r="P31" s="26"/>
      <c r="Q31" s="27"/>
      <c r="R31" s="28"/>
      <c r="S31" s="5"/>
      <c r="T31" s="3"/>
      <c r="U31" s="3"/>
      <c r="V31" s="3"/>
      <c r="W31" s="3"/>
      <c r="X31" s="3"/>
    </row>
    <row r="32" spans="1:24" ht="13.5">
      <c r="A32" s="3"/>
      <c r="B32" s="70"/>
      <c r="C32" s="70"/>
      <c r="D32" s="70"/>
      <c r="E32" s="18" t="s">
        <v>15</v>
      </c>
      <c r="F32" s="18" t="s">
        <v>61</v>
      </c>
      <c r="G32" s="36" t="s">
        <v>62</v>
      </c>
      <c r="H32" s="36">
        <v>0</v>
      </c>
      <c r="I32" s="38">
        <v>540000</v>
      </c>
      <c r="J32" s="18" t="s">
        <v>22</v>
      </c>
      <c r="K32" s="25" t="s">
        <v>63</v>
      </c>
      <c r="L32" s="3"/>
      <c r="M32" s="5"/>
      <c r="N32" s="5"/>
      <c r="O32" s="5"/>
      <c r="P32" s="26"/>
      <c r="Q32" s="27"/>
      <c r="R32" s="28"/>
      <c r="S32" s="5"/>
      <c r="T32" s="3"/>
      <c r="U32" s="3"/>
      <c r="V32" s="3"/>
      <c r="W32" s="3"/>
      <c r="X32" s="3"/>
    </row>
    <row r="33" spans="1:24" ht="13.5">
      <c r="A33" s="3"/>
      <c r="B33" s="70"/>
      <c r="C33" s="70"/>
      <c r="D33" s="71"/>
      <c r="E33" s="77" t="s">
        <v>14</v>
      </c>
      <c r="F33" s="68"/>
      <c r="G33" s="39"/>
      <c r="H33" s="39">
        <f t="shared" ref="H33:I33" si="9">SUM(H31:H32)</f>
        <v>112200</v>
      </c>
      <c r="I33" s="34">
        <f t="shared" si="9"/>
        <v>652860</v>
      </c>
      <c r="J33" s="35">
        <f t="shared" ref="J33:J34" si="10">I33/H33</f>
        <v>5.8187165775401066</v>
      </c>
      <c r="K33" s="25"/>
      <c r="L33" s="3"/>
      <c r="M33" s="5"/>
      <c r="N33" s="5"/>
      <c r="O33" s="5"/>
      <c r="P33" s="26"/>
      <c r="Q33" s="27"/>
      <c r="R33" s="28"/>
      <c r="S33" s="5"/>
      <c r="T33" s="3"/>
      <c r="U33" s="3"/>
      <c r="V33" s="3"/>
      <c r="W33" s="3"/>
      <c r="X33" s="3"/>
    </row>
    <row r="34" spans="1:24" ht="13.5">
      <c r="A34" s="3"/>
      <c r="B34" s="70"/>
      <c r="C34" s="70"/>
      <c r="D34" s="76" t="s">
        <v>64</v>
      </c>
      <c r="E34" s="23" t="s">
        <v>15</v>
      </c>
      <c r="F34" s="25" t="s">
        <v>65</v>
      </c>
      <c r="G34" s="29" t="s">
        <v>66</v>
      </c>
      <c r="H34" s="29">
        <v>247750</v>
      </c>
      <c r="I34" s="30">
        <v>100000</v>
      </c>
      <c r="J34" s="31">
        <f t="shared" si="10"/>
        <v>0.40363269424823411</v>
      </c>
      <c r="K34" s="40"/>
      <c r="L34" s="4"/>
      <c r="M34" s="5"/>
      <c r="N34" s="5"/>
      <c r="O34" s="5"/>
      <c r="P34" s="26"/>
      <c r="Q34" s="27"/>
      <c r="R34" s="28"/>
      <c r="S34" s="5"/>
      <c r="T34" s="3"/>
      <c r="U34" s="3"/>
      <c r="V34" s="3"/>
      <c r="W34" s="3"/>
      <c r="X34" s="3"/>
    </row>
    <row r="35" spans="1:24" ht="13.5">
      <c r="A35" s="3"/>
      <c r="B35" s="70"/>
      <c r="C35" s="70"/>
      <c r="D35" s="70"/>
      <c r="E35" s="23" t="s">
        <v>15</v>
      </c>
      <c r="F35" s="25" t="s">
        <v>67</v>
      </c>
      <c r="G35" s="29" t="s">
        <v>68</v>
      </c>
      <c r="H35" s="29">
        <v>0</v>
      </c>
      <c r="I35" s="30">
        <v>200000</v>
      </c>
      <c r="J35" s="25" t="s">
        <v>22</v>
      </c>
      <c r="K35" s="25"/>
      <c r="L35" s="3"/>
      <c r="M35" s="5"/>
      <c r="N35" s="5"/>
      <c r="O35" s="5"/>
      <c r="P35" s="26"/>
      <c r="Q35" s="27"/>
      <c r="R35" s="28"/>
      <c r="S35" s="5"/>
      <c r="T35" s="3"/>
      <c r="U35" s="3"/>
      <c r="V35" s="3"/>
      <c r="W35" s="3"/>
      <c r="X35" s="3"/>
    </row>
    <row r="36" spans="1:24" ht="13.5">
      <c r="A36" s="3"/>
      <c r="B36" s="70"/>
      <c r="C36" s="70"/>
      <c r="D36" s="71"/>
      <c r="E36" s="77" t="s">
        <v>14</v>
      </c>
      <c r="F36" s="68"/>
      <c r="G36" s="39"/>
      <c r="H36" s="39">
        <f>SUM(H34)</f>
        <v>247750</v>
      </c>
      <c r="I36" s="41">
        <f>SUM(I34:I35)</f>
        <v>300000</v>
      </c>
      <c r="J36" s="35">
        <f t="shared" ref="J36:J38" si="11">I36/H36</f>
        <v>1.2108980827447022</v>
      </c>
      <c r="K36" s="25"/>
      <c r="L36" s="3"/>
      <c r="M36" s="5"/>
      <c r="N36" s="5"/>
      <c r="O36" s="5"/>
      <c r="P36" s="26"/>
      <c r="Q36" s="27"/>
      <c r="R36" s="28"/>
      <c r="S36" s="5"/>
      <c r="T36" s="3"/>
      <c r="U36" s="3"/>
      <c r="V36" s="3"/>
      <c r="W36" s="3"/>
      <c r="X36" s="3"/>
    </row>
    <row r="37" spans="1:24" ht="25.5">
      <c r="A37" s="3"/>
      <c r="B37" s="70"/>
      <c r="C37" s="70"/>
      <c r="D37" s="76" t="s">
        <v>69</v>
      </c>
      <c r="E37" s="25" t="s">
        <v>15</v>
      </c>
      <c r="F37" s="25" t="s">
        <v>70</v>
      </c>
      <c r="G37" s="29" t="s">
        <v>71</v>
      </c>
      <c r="H37" s="29">
        <v>173900</v>
      </c>
      <c r="I37" s="42">
        <v>300000</v>
      </c>
      <c r="J37" s="31">
        <f t="shared" si="11"/>
        <v>1.7251293847038527</v>
      </c>
      <c r="K37" s="25" t="s">
        <v>72</v>
      </c>
      <c r="L37" s="4"/>
      <c r="M37" s="32"/>
      <c r="N37" s="32"/>
      <c r="O37" s="32"/>
      <c r="P37" s="26"/>
      <c r="Q37" s="27"/>
      <c r="R37" s="28"/>
      <c r="S37" s="5"/>
      <c r="T37" s="3"/>
      <c r="U37" s="3"/>
      <c r="V37" s="3"/>
      <c r="W37" s="3"/>
      <c r="X37" s="3"/>
    </row>
    <row r="38" spans="1:24" ht="25.5">
      <c r="A38" s="3"/>
      <c r="B38" s="70"/>
      <c r="C38" s="70"/>
      <c r="D38" s="70"/>
      <c r="E38" s="23" t="s">
        <v>15</v>
      </c>
      <c r="F38" s="25" t="s">
        <v>73</v>
      </c>
      <c r="G38" s="29" t="s">
        <v>74</v>
      </c>
      <c r="H38" s="29">
        <v>249700</v>
      </c>
      <c r="I38" s="30">
        <v>250000</v>
      </c>
      <c r="J38" s="31">
        <f t="shared" si="11"/>
        <v>1.0012014417300761</v>
      </c>
      <c r="K38" s="25" t="s">
        <v>75</v>
      </c>
      <c r="L38" s="4"/>
      <c r="M38" s="32"/>
      <c r="N38" s="32"/>
      <c r="O38" s="32"/>
      <c r="P38" s="26"/>
      <c r="Q38" s="27"/>
      <c r="R38" s="28"/>
      <c r="S38" s="5"/>
      <c r="T38" s="3"/>
      <c r="U38" s="3"/>
      <c r="V38" s="3"/>
      <c r="W38" s="3"/>
      <c r="X38" s="3"/>
    </row>
    <row r="39" spans="1:24" ht="13.5">
      <c r="A39" s="3"/>
      <c r="B39" s="70"/>
      <c r="C39" s="70"/>
      <c r="D39" s="70"/>
      <c r="E39" s="23" t="s">
        <v>15</v>
      </c>
      <c r="F39" s="25" t="s">
        <v>76</v>
      </c>
      <c r="G39" s="29" t="s">
        <v>77</v>
      </c>
      <c r="H39" s="29">
        <v>0</v>
      </c>
      <c r="I39" s="30">
        <v>50000</v>
      </c>
      <c r="J39" s="25" t="s">
        <v>22</v>
      </c>
      <c r="K39" s="25"/>
      <c r="L39" s="3"/>
      <c r="M39" s="5"/>
      <c r="N39" s="5"/>
      <c r="O39" s="5"/>
      <c r="P39" s="26"/>
      <c r="Q39" s="27"/>
      <c r="R39" s="28"/>
      <c r="S39" s="5"/>
      <c r="T39" s="3"/>
      <c r="U39" s="3"/>
      <c r="V39" s="3"/>
      <c r="W39" s="3"/>
      <c r="X39" s="3"/>
    </row>
    <row r="40" spans="1:24" ht="13.5">
      <c r="A40" s="3"/>
      <c r="B40" s="70"/>
      <c r="C40" s="70"/>
      <c r="D40" s="71"/>
      <c r="E40" s="77" t="s">
        <v>14</v>
      </c>
      <c r="F40" s="68"/>
      <c r="G40" s="33"/>
      <c r="H40" s="33">
        <f>SUM(H37:H38)</f>
        <v>423600</v>
      </c>
      <c r="I40" s="33">
        <f>SUM(I37:I39)</f>
        <v>600000</v>
      </c>
      <c r="J40" s="35">
        <f>I40/H40</f>
        <v>1.4164305949008498</v>
      </c>
      <c r="K40" s="25"/>
      <c r="L40" s="3"/>
      <c r="M40" s="5"/>
      <c r="N40" s="5"/>
      <c r="O40" s="5"/>
      <c r="P40" s="26"/>
      <c r="Q40" s="27"/>
      <c r="R40" s="28"/>
      <c r="S40" s="5"/>
      <c r="T40" s="3"/>
      <c r="U40" s="3"/>
      <c r="V40" s="3"/>
      <c r="W40" s="3"/>
      <c r="X40" s="3"/>
    </row>
    <row r="41" spans="1:24" ht="25.5">
      <c r="A41" s="3"/>
      <c r="B41" s="70"/>
      <c r="C41" s="70"/>
      <c r="D41" s="76" t="s">
        <v>78</v>
      </c>
      <c r="E41" s="23" t="s">
        <v>15</v>
      </c>
      <c r="F41" s="23" t="s">
        <v>79</v>
      </c>
      <c r="G41" s="29" t="s">
        <v>80</v>
      </c>
      <c r="H41" s="29">
        <v>0</v>
      </c>
      <c r="I41" s="43">
        <v>2560000</v>
      </c>
      <c r="J41" s="18" t="s">
        <v>22</v>
      </c>
      <c r="K41" s="25" t="s">
        <v>81</v>
      </c>
      <c r="L41" s="3"/>
      <c r="M41" s="5"/>
      <c r="N41" s="5"/>
      <c r="O41" s="5"/>
      <c r="P41" s="26"/>
      <c r="Q41" s="27"/>
      <c r="R41" s="28"/>
      <c r="S41" s="5"/>
      <c r="T41" s="3"/>
      <c r="U41" s="3"/>
      <c r="V41" s="3"/>
      <c r="W41" s="3"/>
      <c r="X41" s="3"/>
    </row>
    <row r="42" spans="1:24" ht="25.5">
      <c r="A42" s="3"/>
      <c r="B42" s="70"/>
      <c r="C42" s="70"/>
      <c r="D42" s="70"/>
      <c r="E42" s="25" t="s">
        <v>15</v>
      </c>
      <c r="F42" s="25" t="s">
        <v>82</v>
      </c>
      <c r="G42" s="29" t="s">
        <v>83</v>
      </c>
      <c r="H42" s="29">
        <v>0</v>
      </c>
      <c r="I42" s="30">
        <v>1600000</v>
      </c>
      <c r="J42" s="18" t="s">
        <v>22</v>
      </c>
      <c r="K42" s="25" t="s">
        <v>84</v>
      </c>
      <c r="L42" s="3"/>
      <c r="M42" s="5"/>
      <c r="N42" s="5"/>
      <c r="O42" s="5"/>
      <c r="P42" s="26"/>
      <c r="Q42" s="27"/>
      <c r="R42" s="28"/>
      <c r="S42" s="5"/>
      <c r="T42" s="3"/>
      <c r="U42" s="3"/>
      <c r="V42" s="3"/>
      <c r="W42" s="3"/>
      <c r="X42" s="3"/>
    </row>
    <row r="43" spans="1:24" ht="25.5">
      <c r="A43" s="3"/>
      <c r="B43" s="70"/>
      <c r="C43" s="70"/>
      <c r="D43" s="70"/>
      <c r="E43" s="25" t="s">
        <v>15</v>
      </c>
      <c r="F43" s="25" t="s">
        <v>85</v>
      </c>
      <c r="G43" s="29" t="s">
        <v>86</v>
      </c>
      <c r="H43" s="29">
        <v>0</v>
      </c>
      <c r="I43" s="30">
        <v>320000</v>
      </c>
      <c r="J43" s="18" t="s">
        <v>22</v>
      </c>
      <c r="K43" s="25" t="s">
        <v>87</v>
      </c>
      <c r="L43" s="3"/>
      <c r="M43" s="5"/>
      <c r="N43" s="5"/>
      <c r="O43" s="5"/>
      <c r="P43" s="26"/>
      <c r="Q43" s="27"/>
      <c r="R43" s="28"/>
      <c r="S43" s="5"/>
      <c r="T43" s="3"/>
      <c r="U43" s="3"/>
      <c r="V43" s="3"/>
      <c r="W43" s="3"/>
      <c r="X43" s="3"/>
    </row>
    <row r="44" spans="1:24" ht="13.5">
      <c r="A44" s="3"/>
      <c r="B44" s="70"/>
      <c r="C44" s="70"/>
      <c r="D44" s="71"/>
      <c r="E44" s="77" t="s">
        <v>14</v>
      </c>
      <c r="F44" s="68"/>
      <c r="G44" s="33"/>
      <c r="H44" s="33">
        <f t="shared" ref="H44:I44" si="12">SUM(H41:H43)</f>
        <v>0</v>
      </c>
      <c r="I44" s="33">
        <f t="shared" si="12"/>
        <v>4480000</v>
      </c>
      <c r="J44" s="44" t="s">
        <v>22</v>
      </c>
      <c r="K44" s="23"/>
      <c r="L44" s="3"/>
      <c r="M44" s="5"/>
      <c r="N44" s="5"/>
      <c r="O44" s="5"/>
      <c r="P44" s="26"/>
      <c r="Q44" s="27"/>
      <c r="R44" s="28"/>
      <c r="S44" s="5"/>
      <c r="T44" s="3"/>
      <c r="U44" s="3"/>
      <c r="V44" s="3"/>
      <c r="W44" s="3"/>
      <c r="X44" s="3"/>
    </row>
    <row r="45" spans="1:24" ht="13.5">
      <c r="A45" s="3"/>
      <c r="B45" s="70"/>
      <c r="C45" s="70"/>
      <c r="D45" s="76" t="s">
        <v>88</v>
      </c>
      <c r="E45" s="25" t="s">
        <v>15</v>
      </c>
      <c r="F45" s="25" t="s">
        <v>88</v>
      </c>
      <c r="G45" s="29" t="s">
        <v>89</v>
      </c>
      <c r="H45" s="29">
        <v>0</v>
      </c>
      <c r="I45" s="30">
        <v>480000</v>
      </c>
      <c r="J45" s="18" t="s">
        <v>22</v>
      </c>
      <c r="K45" s="25" t="s">
        <v>90</v>
      </c>
      <c r="L45" s="3"/>
      <c r="M45" s="5"/>
      <c r="N45" s="5"/>
      <c r="O45" s="5"/>
      <c r="P45" s="26"/>
      <c r="Q45" s="27"/>
      <c r="R45" s="28"/>
      <c r="S45" s="5"/>
      <c r="T45" s="3"/>
      <c r="U45" s="3"/>
      <c r="V45" s="3"/>
      <c r="W45" s="3"/>
      <c r="X45" s="3"/>
    </row>
    <row r="46" spans="1:24" ht="12.75">
      <c r="A46" s="3"/>
      <c r="B46" s="70"/>
      <c r="C46" s="70"/>
      <c r="D46" s="71"/>
      <c r="E46" s="77" t="s">
        <v>14</v>
      </c>
      <c r="F46" s="68"/>
      <c r="G46" s="33"/>
      <c r="H46" s="33">
        <f t="shared" ref="H46:I46" si="13">SUM(H45)</f>
        <v>0</v>
      </c>
      <c r="I46" s="33">
        <f t="shared" si="13"/>
        <v>480000</v>
      </c>
      <c r="J46" s="44" t="s">
        <v>22</v>
      </c>
      <c r="K46" s="23"/>
      <c r="L46" s="3"/>
      <c r="M46" s="5"/>
      <c r="N46" s="5"/>
      <c r="O46" s="5"/>
      <c r="P46" s="5"/>
      <c r="Q46" s="5"/>
      <c r="R46" s="5"/>
      <c r="S46" s="5"/>
      <c r="T46" s="3"/>
      <c r="U46" s="3"/>
      <c r="V46" s="3"/>
      <c r="W46" s="3"/>
      <c r="X46" s="3"/>
    </row>
    <row r="47" spans="1:24" ht="25.5">
      <c r="A47" s="3"/>
      <c r="B47" s="70"/>
      <c r="C47" s="70"/>
      <c r="D47" s="76" t="s">
        <v>91</v>
      </c>
      <c r="E47" s="23" t="s">
        <v>15</v>
      </c>
      <c r="F47" s="25" t="s">
        <v>92</v>
      </c>
      <c r="G47" s="29" t="s">
        <v>93</v>
      </c>
      <c r="H47" s="30">
        <v>129600</v>
      </c>
      <c r="I47" s="30">
        <v>160000</v>
      </c>
      <c r="J47" s="31">
        <f t="shared" ref="J47:J48" si="14">I47/H47</f>
        <v>1.2345679012345678</v>
      </c>
      <c r="K47" s="25" t="s">
        <v>94</v>
      </c>
      <c r="L47" s="4"/>
      <c r="M47" s="5"/>
      <c r="N47" s="5"/>
      <c r="O47" s="5"/>
      <c r="P47" s="5"/>
      <c r="Q47" s="5"/>
      <c r="R47" s="5"/>
      <c r="S47" s="5"/>
      <c r="T47" s="3"/>
      <c r="U47" s="3"/>
      <c r="V47" s="3"/>
      <c r="W47" s="3"/>
      <c r="X47" s="3"/>
    </row>
    <row r="48" spans="1:24" ht="12.75">
      <c r="A48" s="3"/>
      <c r="B48" s="70"/>
      <c r="C48" s="70"/>
      <c r="D48" s="71"/>
      <c r="E48" s="77" t="s">
        <v>14</v>
      </c>
      <c r="F48" s="68"/>
      <c r="G48" s="33"/>
      <c r="H48" s="33">
        <f t="shared" ref="H48:I48" si="15">SUM(H47)</f>
        <v>129600</v>
      </c>
      <c r="I48" s="33">
        <f t="shared" si="15"/>
        <v>160000</v>
      </c>
      <c r="J48" s="45">
        <f t="shared" si="14"/>
        <v>1.2345679012345678</v>
      </c>
      <c r="K48" s="23"/>
      <c r="L48" s="3"/>
      <c r="M48" s="5"/>
      <c r="N48" s="5"/>
      <c r="O48" s="5"/>
      <c r="P48" s="5"/>
      <c r="Q48" s="5"/>
      <c r="R48" s="5"/>
      <c r="S48" s="5"/>
      <c r="T48" s="3"/>
      <c r="U48" s="3"/>
      <c r="V48" s="3"/>
      <c r="W48" s="3"/>
      <c r="X48" s="3"/>
    </row>
    <row r="49" spans="1:24" ht="12.75">
      <c r="A49" s="3"/>
      <c r="B49" s="70"/>
      <c r="C49" s="70"/>
      <c r="D49" s="76" t="s">
        <v>95</v>
      </c>
      <c r="E49" s="25" t="s">
        <v>15</v>
      </c>
      <c r="F49" s="25" t="s">
        <v>95</v>
      </c>
      <c r="G49" s="29" t="s">
        <v>96</v>
      </c>
      <c r="H49" s="46">
        <v>0</v>
      </c>
      <c r="I49" s="30">
        <v>1000000</v>
      </c>
      <c r="J49" s="18" t="s">
        <v>22</v>
      </c>
      <c r="K49" s="25"/>
      <c r="L49" s="3"/>
      <c r="M49" s="5"/>
      <c r="N49" s="5"/>
      <c r="O49" s="5"/>
      <c r="P49" s="5"/>
      <c r="Q49" s="5"/>
      <c r="R49" s="5"/>
      <c r="S49" s="5"/>
      <c r="T49" s="3"/>
      <c r="U49" s="3"/>
      <c r="V49" s="3"/>
      <c r="W49" s="3"/>
      <c r="X49" s="3"/>
    </row>
    <row r="50" spans="1:24" ht="12.75">
      <c r="A50" s="3"/>
      <c r="B50" s="70"/>
      <c r="C50" s="70"/>
      <c r="D50" s="71"/>
      <c r="E50" s="77" t="s">
        <v>14</v>
      </c>
      <c r="F50" s="68"/>
      <c r="G50" s="33"/>
      <c r="H50" s="33">
        <f t="shared" ref="H50:I50" si="16">SUM(H49)</f>
        <v>0</v>
      </c>
      <c r="I50" s="33">
        <f t="shared" si="16"/>
        <v>1000000</v>
      </c>
      <c r="J50" s="44" t="s">
        <v>22</v>
      </c>
      <c r="K50" s="25"/>
      <c r="L50" s="3"/>
      <c r="M50" s="5"/>
      <c r="N50" s="5"/>
      <c r="O50" s="5"/>
      <c r="P50" s="5"/>
      <c r="Q50" s="5"/>
      <c r="R50" s="5"/>
      <c r="S50" s="5"/>
      <c r="T50" s="3"/>
      <c r="U50" s="3"/>
      <c r="V50" s="3"/>
      <c r="W50" s="3"/>
      <c r="X50" s="3"/>
    </row>
    <row r="51" spans="1:24" ht="12.75">
      <c r="A51" s="3"/>
      <c r="B51" s="70"/>
      <c r="C51" s="70"/>
      <c r="D51" s="76" t="s">
        <v>97</v>
      </c>
      <c r="E51" s="25" t="s">
        <v>15</v>
      </c>
      <c r="F51" s="25" t="s">
        <v>97</v>
      </c>
      <c r="G51" s="29" t="s">
        <v>98</v>
      </c>
      <c r="H51" s="46">
        <v>0</v>
      </c>
      <c r="I51" s="30">
        <v>0</v>
      </c>
      <c r="J51" s="18" t="s">
        <v>22</v>
      </c>
      <c r="K51" s="23"/>
      <c r="L51" s="3"/>
      <c r="M51" s="5"/>
      <c r="N51" s="5"/>
      <c r="O51" s="5"/>
      <c r="P51" s="5"/>
      <c r="Q51" s="5"/>
      <c r="R51" s="5"/>
      <c r="S51" s="5"/>
      <c r="T51" s="3"/>
      <c r="U51" s="3"/>
      <c r="V51" s="3"/>
      <c r="W51" s="3"/>
      <c r="X51" s="3"/>
    </row>
    <row r="52" spans="1:24" ht="12.75">
      <c r="A52" s="3"/>
      <c r="B52" s="70"/>
      <c r="C52" s="70"/>
      <c r="D52" s="71"/>
      <c r="E52" s="77" t="s">
        <v>14</v>
      </c>
      <c r="F52" s="68"/>
      <c r="G52" s="33"/>
      <c r="H52" s="33">
        <f t="shared" ref="H52:I52" si="17">SUM(H51)</f>
        <v>0</v>
      </c>
      <c r="I52" s="33">
        <f t="shared" si="17"/>
        <v>0</v>
      </c>
      <c r="J52" s="44" t="s">
        <v>22</v>
      </c>
      <c r="K52" s="23"/>
      <c r="L52" s="3"/>
      <c r="M52" s="5"/>
      <c r="N52" s="5"/>
      <c r="O52" s="5"/>
      <c r="P52" s="5"/>
      <c r="Q52" s="5"/>
      <c r="R52" s="5"/>
      <c r="S52" s="5"/>
      <c r="T52" s="3"/>
      <c r="U52" s="3"/>
      <c r="V52" s="3"/>
      <c r="W52" s="3"/>
      <c r="X52" s="3"/>
    </row>
    <row r="53" spans="1:24" ht="12.75">
      <c r="A53" s="3"/>
      <c r="B53" s="70"/>
      <c r="C53" s="70"/>
      <c r="D53" s="76" t="s">
        <v>99</v>
      </c>
      <c r="E53" s="25" t="s">
        <v>15</v>
      </c>
      <c r="F53" s="10" t="s">
        <v>29</v>
      </c>
      <c r="G53" s="29" t="s">
        <v>100</v>
      </c>
      <c r="H53" s="46">
        <v>0</v>
      </c>
      <c r="I53" s="46">
        <v>0</v>
      </c>
      <c r="J53" s="18" t="s">
        <v>22</v>
      </c>
      <c r="K53" s="76" t="s">
        <v>101</v>
      </c>
      <c r="L53" s="3"/>
      <c r="M53" s="5"/>
      <c r="N53" s="5"/>
      <c r="O53" s="5"/>
      <c r="P53" s="5"/>
      <c r="Q53" s="5"/>
      <c r="R53" s="5"/>
      <c r="S53" s="5"/>
      <c r="T53" s="3"/>
      <c r="U53" s="3"/>
      <c r="V53" s="3"/>
      <c r="W53" s="3"/>
      <c r="X53" s="3"/>
    </row>
    <row r="54" spans="1:24" ht="12.75">
      <c r="A54" s="3"/>
      <c r="B54" s="70"/>
      <c r="C54" s="70"/>
      <c r="D54" s="70"/>
      <c r="E54" s="25" t="s">
        <v>15</v>
      </c>
      <c r="F54" s="10" t="s">
        <v>31</v>
      </c>
      <c r="G54" s="29" t="s">
        <v>102</v>
      </c>
      <c r="H54" s="46">
        <v>0</v>
      </c>
      <c r="I54" s="46">
        <v>0</v>
      </c>
      <c r="J54" s="18" t="s">
        <v>22</v>
      </c>
      <c r="K54" s="70"/>
      <c r="L54" s="3"/>
      <c r="M54" s="5"/>
      <c r="N54" s="5"/>
      <c r="O54" s="5"/>
      <c r="P54" s="5"/>
      <c r="Q54" s="5"/>
      <c r="R54" s="5"/>
      <c r="S54" s="5"/>
      <c r="T54" s="3"/>
      <c r="U54" s="3"/>
      <c r="V54" s="3"/>
      <c r="W54" s="3"/>
      <c r="X54" s="3"/>
    </row>
    <row r="55" spans="1:24" ht="12.75">
      <c r="A55" s="3"/>
      <c r="B55" s="70"/>
      <c r="C55" s="70"/>
      <c r="D55" s="70"/>
      <c r="E55" s="25" t="s">
        <v>15</v>
      </c>
      <c r="F55" s="10" t="s">
        <v>33</v>
      </c>
      <c r="G55" s="29" t="s">
        <v>103</v>
      </c>
      <c r="H55" s="46">
        <v>0</v>
      </c>
      <c r="I55" s="46">
        <v>0</v>
      </c>
      <c r="J55" s="18" t="s">
        <v>22</v>
      </c>
      <c r="K55" s="70"/>
      <c r="L55" s="3"/>
      <c r="M55" s="5"/>
      <c r="N55" s="5"/>
      <c r="O55" s="5"/>
      <c r="P55" s="5"/>
      <c r="Q55" s="5"/>
      <c r="R55" s="5"/>
      <c r="S55" s="5"/>
      <c r="T55" s="3"/>
      <c r="U55" s="3"/>
      <c r="V55" s="3"/>
      <c r="W55" s="3"/>
      <c r="X55" s="3"/>
    </row>
    <row r="56" spans="1:24" ht="12.75">
      <c r="A56" s="3"/>
      <c r="B56" s="70"/>
      <c r="C56" s="70"/>
      <c r="D56" s="70"/>
      <c r="E56" s="25" t="s">
        <v>15</v>
      </c>
      <c r="F56" s="10" t="s">
        <v>35</v>
      </c>
      <c r="G56" s="29" t="s">
        <v>104</v>
      </c>
      <c r="H56" s="46">
        <v>0</v>
      </c>
      <c r="I56" s="46">
        <v>0</v>
      </c>
      <c r="J56" s="18" t="s">
        <v>22</v>
      </c>
      <c r="K56" s="71"/>
      <c r="L56" s="3"/>
      <c r="M56" s="5"/>
      <c r="N56" s="5"/>
      <c r="O56" s="5"/>
      <c r="P56" s="5"/>
      <c r="Q56" s="5"/>
      <c r="R56" s="5"/>
      <c r="S56" s="5"/>
      <c r="T56" s="3"/>
      <c r="U56" s="3"/>
      <c r="V56" s="3"/>
      <c r="W56" s="3"/>
      <c r="X56" s="3"/>
    </row>
    <row r="57" spans="1:24" ht="12.75">
      <c r="A57" s="3"/>
      <c r="B57" s="70"/>
      <c r="C57" s="70"/>
      <c r="D57" s="71"/>
      <c r="E57" s="77" t="s">
        <v>14</v>
      </c>
      <c r="F57" s="68"/>
      <c r="G57" s="33"/>
      <c r="H57" s="33">
        <f t="shared" ref="H57:I57" si="18">SUM(H53:H56)</f>
        <v>0</v>
      </c>
      <c r="I57" s="33">
        <f t="shared" si="18"/>
        <v>0</v>
      </c>
      <c r="J57" s="44" t="s">
        <v>22</v>
      </c>
      <c r="K57" s="23"/>
      <c r="L57" s="3"/>
      <c r="M57" s="5"/>
      <c r="N57" s="5"/>
      <c r="O57" s="5"/>
      <c r="P57" s="5"/>
      <c r="Q57" s="5"/>
      <c r="R57" s="5"/>
      <c r="S57" s="5"/>
      <c r="T57" s="3"/>
      <c r="U57" s="3"/>
      <c r="V57" s="3"/>
      <c r="W57" s="3"/>
      <c r="X57" s="3"/>
    </row>
    <row r="58" spans="1:24" ht="12.75">
      <c r="A58" s="3"/>
      <c r="B58" s="70"/>
      <c r="C58" s="70"/>
      <c r="D58" s="76" t="s">
        <v>12</v>
      </c>
      <c r="E58" s="25" t="s">
        <v>11</v>
      </c>
      <c r="F58" s="10" t="s">
        <v>12</v>
      </c>
      <c r="G58" s="29" t="s">
        <v>105</v>
      </c>
      <c r="H58" s="46">
        <v>0</v>
      </c>
      <c r="I58" s="46">
        <v>1153840</v>
      </c>
      <c r="J58" s="18" t="s">
        <v>22</v>
      </c>
      <c r="K58" s="23"/>
      <c r="L58" s="3"/>
      <c r="M58" s="5"/>
      <c r="N58" s="5"/>
      <c r="O58" s="5"/>
      <c r="P58" s="5"/>
      <c r="Q58" s="5"/>
      <c r="R58" s="5"/>
      <c r="S58" s="5"/>
      <c r="T58" s="3"/>
      <c r="U58" s="3"/>
      <c r="V58" s="3"/>
      <c r="W58" s="3"/>
      <c r="X58" s="3"/>
    </row>
    <row r="59" spans="1:24" ht="12.75">
      <c r="A59" s="3"/>
      <c r="B59" s="70"/>
      <c r="C59" s="70"/>
      <c r="D59" s="71"/>
      <c r="E59" s="77" t="s">
        <v>14</v>
      </c>
      <c r="F59" s="68"/>
      <c r="G59" s="33"/>
      <c r="H59" s="33">
        <f t="shared" ref="H59:I59" si="19">SUM(H58)</f>
        <v>0</v>
      </c>
      <c r="I59" s="33">
        <f t="shared" si="19"/>
        <v>1153840</v>
      </c>
      <c r="J59" s="44" t="s">
        <v>22</v>
      </c>
      <c r="K59" s="23"/>
      <c r="L59" s="3"/>
      <c r="M59" s="5"/>
      <c r="N59" s="5"/>
      <c r="O59" s="5"/>
      <c r="P59" s="5"/>
      <c r="Q59" s="5"/>
      <c r="R59" s="5"/>
      <c r="S59" s="5"/>
      <c r="T59" s="3"/>
      <c r="U59" s="3"/>
      <c r="V59" s="3"/>
      <c r="W59" s="3"/>
      <c r="X59" s="3"/>
    </row>
    <row r="60" spans="1:24" ht="12.75">
      <c r="A60" s="3"/>
      <c r="B60" s="70"/>
      <c r="C60" s="71"/>
      <c r="D60" s="78" t="s">
        <v>106</v>
      </c>
      <c r="E60" s="67"/>
      <c r="F60" s="68"/>
      <c r="G60" s="47"/>
      <c r="H60" s="47">
        <f t="shared" ref="H60:I60" si="20">SUM(H27,H30,H33,H36,H40,H44,H46,H48,H50, H52, H57, H59)</f>
        <v>1864280</v>
      </c>
      <c r="I60" s="47">
        <f t="shared" si="20"/>
        <v>10430100</v>
      </c>
      <c r="J60" s="48">
        <f>I60/H60</f>
        <v>5.5947068036990153</v>
      </c>
      <c r="K60" s="23"/>
      <c r="L60" s="3"/>
      <c r="M60" s="5"/>
      <c r="N60" s="5"/>
      <c r="O60" s="5"/>
      <c r="P60" s="5"/>
      <c r="Q60" s="5"/>
      <c r="R60" s="5"/>
      <c r="S60" s="5"/>
      <c r="T60" s="3"/>
      <c r="U60" s="3"/>
      <c r="V60" s="3"/>
      <c r="W60" s="3"/>
      <c r="X60" s="3"/>
    </row>
    <row r="61" spans="1:24" ht="12.75">
      <c r="A61" s="3"/>
      <c r="B61" s="70"/>
      <c r="C61" s="76" t="s">
        <v>107</v>
      </c>
      <c r="D61" s="76" t="s">
        <v>25</v>
      </c>
      <c r="E61" s="23" t="s">
        <v>15</v>
      </c>
      <c r="F61" s="23" t="s">
        <v>108</v>
      </c>
      <c r="G61" s="29" t="s">
        <v>109</v>
      </c>
      <c r="H61" s="29">
        <v>0</v>
      </c>
      <c r="I61" s="30">
        <v>2000000</v>
      </c>
      <c r="J61" s="18" t="s">
        <v>22</v>
      </c>
      <c r="K61" s="25"/>
      <c r="L61" s="3"/>
      <c r="M61" s="32"/>
      <c r="N61" s="5"/>
      <c r="O61" s="5"/>
      <c r="P61" s="5"/>
      <c r="Q61" s="5"/>
      <c r="R61" s="5"/>
      <c r="S61" s="5"/>
      <c r="T61" s="3"/>
      <c r="U61" s="3"/>
      <c r="V61" s="3"/>
      <c r="W61" s="3"/>
      <c r="X61" s="3"/>
    </row>
    <row r="62" spans="1:24" ht="12.75">
      <c r="A62" s="3"/>
      <c r="B62" s="70"/>
      <c r="C62" s="70"/>
      <c r="D62" s="70"/>
      <c r="E62" s="23" t="s">
        <v>15</v>
      </c>
      <c r="F62" s="25" t="s">
        <v>110</v>
      </c>
      <c r="G62" s="29" t="s">
        <v>111</v>
      </c>
      <c r="H62" s="29">
        <v>0</v>
      </c>
      <c r="I62" s="30">
        <v>20000</v>
      </c>
      <c r="J62" s="18" t="s">
        <v>22</v>
      </c>
      <c r="K62" s="23"/>
      <c r="L62" s="3"/>
      <c r="M62" s="5"/>
      <c r="N62" s="5"/>
      <c r="O62" s="5"/>
      <c r="P62" s="5"/>
      <c r="Q62" s="5"/>
      <c r="R62" s="5"/>
      <c r="S62" s="5"/>
      <c r="T62" s="3"/>
      <c r="U62" s="3"/>
      <c r="V62" s="3"/>
      <c r="W62" s="3"/>
      <c r="X62" s="3"/>
    </row>
    <row r="63" spans="1:24" ht="12.75">
      <c r="A63" s="3"/>
      <c r="B63" s="70"/>
      <c r="C63" s="70"/>
      <c r="D63" s="71"/>
      <c r="E63" s="77" t="s">
        <v>14</v>
      </c>
      <c r="F63" s="68"/>
      <c r="G63" s="33"/>
      <c r="H63" s="33">
        <f>SUM(H61)</f>
        <v>0</v>
      </c>
      <c r="I63" s="33">
        <f>SUM(I61:I62)</f>
        <v>2020000</v>
      </c>
      <c r="J63" s="44" t="s">
        <v>22</v>
      </c>
      <c r="K63" s="23"/>
      <c r="L63" s="3"/>
      <c r="M63" s="5"/>
      <c r="N63" s="5"/>
      <c r="O63" s="5"/>
      <c r="P63" s="5"/>
      <c r="Q63" s="5"/>
      <c r="R63" s="5"/>
      <c r="S63" s="5"/>
      <c r="T63" s="3"/>
      <c r="U63" s="3"/>
      <c r="V63" s="3"/>
      <c r="W63" s="3"/>
      <c r="X63" s="3"/>
    </row>
    <row r="64" spans="1:24" ht="12.75">
      <c r="A64" s="3"/>
      <c r="B64" s="70"/>
      <c r="C64" s="70"/>
      <c r="D64" s="76" t="s">
        <v>112</v>
      </c>
      <c r="E64" s="23" t="s">
        <v>15</v>
      </c>
      <c r="F64" s="25" t="s">
        <v>113</v>
      </c>
      <c r="G64" s="29" t="s">
        <v>114</v>
      </c>
      <c r="H64" s="29">
        <v>0</v>
      </c>
      <c r="I64" s="30">
        <v>4200000</v>
      </c>
      <c r="J64" s="18" t="s">
        <v>22</v>
      </c>
      <c r="K64" s="25" t="s">
        <v>115</v>
      </c>
      <c r="L64" s="3"/>
      <c r="M64" s="32"/>
      <c r="N64" s="5"/>
      <c r="O64" s="5"/>
      <c r="P64" s="5"/>
      <c r="Q64" s="5"/>
      <c r="R64" s="5"/>
      <c r="S64" s="5"/>
      <c r="T64" s="3"/>
      <c r="U64" s="3"/>
      <c r="V64" s="3"/>
      <c r="W64" s="3"/>
      <c r="X64" s="3"/>
    </row>
    <row r="65" spans="1:24" ht="25.5">
      <c r="A65" s="3"/>
      <c r="B65" s="70"/>
      <c r="C65" s="70"/>
      <c r="D65" s="70"/>
      <c r="E65" s="25" t="s">
        <v>15</v>
      </c>
      <c r="F65" s="25" t="s">
        <v>116</v>
      </c>
      <c r="G65" s="29" t="s">
        <v>117</v>
      </c>
      <c r="H65" s="29">
        <v>728660</v>
      </c>
      <c r="I65" s="49">
        <v>700000</v>
      </c>
      <c r="J65" s="37">
        <f>I65/H65</f>
        <v>0.9606675266928334</v>
      </c>
      <c r="K65" s="25" t="s">
        <v>118</v>
      </c>
      <c r="L65" s="3"/>
      <c r="M65" s="32"/>
      <c r="N65" s="5"/>
      <c r="O65" s="5"/>
      <c r="P65" s="5"/>
      <c r="Q65" s="5"/>
      <c r="R65" s="5"/>
      <c r="S65" s="5"/>
      <c r="T65" s="3"/>
      <c r="U65" s="3"/>
      <c r="V65" s="3"/>
      <c r="W65" s="3"/>
      <c r="X65" s="3"/>
    </row>
    <row r="66" spans="1:24" ht="12.75">
      <c r="A66" s="3"/>
      <c r="B66" s="70"/>
      <c r="C66" s="70"/>
      <c r="D66" s="70"/>
      <c r="E66" s="25" t="s">
        <v>15</v>
      </c>
      <c r="F66" s="25" t="s">
        <v>119</v>
      </c>
      <c r="G66" s="29" t="s">
        <v>120</v>
      </c>
      <c r="H66" s="29">
        <v>0</v>
      </c>
      <c r="I66" s="49">
        <v>100000</v>
      </c>
      <c r="J66" s="18" t="s">
        <v>22</v>
      </c>
      <c r="K66" s="25"/>
      <c r="L66" s="3"/>
      <c r="M66" s="32"/>
      <c r="N66" s="5"/>
      <c r="O66" s="5"/>
      <c r="P66" s="5"/>
      <c r="Q66" s="5"/>
      <c r="R66" s="5"/>
      <c r="S66" s="5"/>
      <c r="T66" s="3"/>
      <c r="U66" s="3"/>
      <c r="V66" s="3"/>
      <c r="W66" s="3"/>
      <c r="X66" s="3"/>
    </row>
    <row r="67" spans="1:24" ht="12.75">
      <c r="A67" s="3"/>
      <c r="B67" s="70"/>
      <c r="C67" s="70"/>
      <c r="D67" s="71"/>
      <c r="E67" s="77" t="s">
        <v>14</v>
      </c>
      <c r="F67" s="68"/>
      <c r="G67" s="33"/>
      <c r="H67" s="33">
        <f t="shared" ref="H67:I67" si="21">SUM(H64:H66)</f>
        <v>728660</v>
      </c>
      <c r="I67" s="33">
        <f t="shared" si="21"/>
        <v>5000000</v>
      </c>
      <c r="J67" s="35">
        <f t="shared" ref="J67:J68" si="22">I67/H67</f>
        <v>6.8619109049488101</v>
      </c>
      <c r="K67" s="25"/>
      <c r="L67" s="3"/>
      <c r="M67" s="5"/>
      <c r="N67" s="3"/>
      <c r="O67" s="3"/>
      <c r="P67" s="5"/>
      <c r="Q67" s="5"/>
      <c r="R67" s="5"/>
      <c r="S67" s="5"/>
      <c r="T67" s="3"/>
      <c r="U67" s="3"/>
      <c r="V67" s="3"/>
      <c r="W67" s="3"/>
      <c r="X67" s="3"/>
    </row>
    <row r="68" spans="1:24" ht="12.75">
      <c r="A68" s="3"/>
      <c r="B68" s="70"/>
      <c r="C68" s="71"/>
      <c r="D68" s="78" t="s">
        <v>106</v>
      </c>
      <c r="E68" s="67"/>
      <c r="F68" s="68"/>
      <c r="G68" s="47"/>
      <c r="H68" s="47">
        <f t="shared" ref="H68:I68" si="23">SUM(H63,H67)</f>
        <v>728660</v>
      </c>
      <c r="I68" s="47">
        <f t="shared" si="23"/>
        <v>7020000</v>
      </c>
      <c r="J68" s="48">
        <f t="shared" si="22"/>
        <v>9.634122910548129</v>
      </c>
      <c r="K68" s="23"/>
      <c r="L68" s="3"/>
      <c r="M68" s="5"/>
      <c r="N68" s="5"/>
      <c r="O68" s="5"/>
      <c r="P68" s="5"/>
      <c r="Q68" s="5"/>
      <c r="R68" s="5"/>
      <c r="S68" s="5"/>
      <c r="T68" s="3"/>
      <c r="U68" s="3"/>
      <c r="V68" s="3"/>
      <c r="W68" s="3"/>
      <c r="X68" s="3"/>
    </row>
    <row r="69" spans="1:24" ht="25.5">
      <c r="A69" s="3"/>
      <c r="B69" s="70"/>
      <c r="C69" s="76" t="s">
        <v>121</v>
      </c>
      <c r="D69" s="76" t="s">
        <v>20</v>
      </c>
      <c r="E69" s="23" t="s">
        <v>15</v>
      </c>
      <c r="F69" s="25" t="s">
        <v>122</v>
      </c>
      <c r="G69" s="29" t="s">
        <v>123</v>
      </c>
      <c r="H69" s="29">
        <v>0</v>
      </c>
      <c r="I69" s="30">
        <v>2907000</v>
      </c>
      <c r="J69" s="18" t="s">
        <v>22</v>
      </c>
      <c r="K69" s="25" t="s">
        <v>124</v>
      </c>
      <c r="L69" s="3"/>
      <c r="M69" s="3"/>
      <c r="N69" s="3"/>
      <c r="O69" s="4"/>
      <c r="P69" s="3"/>
      <c r="Q69" s="3"/>
      <c r="R69" s="3"/>
      <c r="S69" s="3"/>
      <c r="T69" s="3"/>
      <c r="U69" s="3"/>
      <c r="V69" s="3"/>
      <c r="W69" s="3"/>
      <c r="X69" s="3"/>
    </row>
    <row r="70" spans="1:24" ht="38.25">
      <c r="A70" s="3"/>
      <c r="B70" s="70"/>
      <c r="C70" s="70"/>
      <c r="D70" s="70"/>
      <c r="E70" s="23" t="s">
        <v>15</v>
      </c>
      <c r="F70" s="25" t="s">
        <v>125</v>
      </c>
      <c r="G70" s="29" t="s">
        <v>126</v>
      </c>
      <c r="H70" s="29">
        <v>0</v>
      </c>
      <c r="I70" s="30">
        <v>500000</v>
      </c>
      <c r="J70" s="18" t="s">
        <v>22</v>
      </c>
      <c r="K70" s="25" t="s">
        <v>127</v>
      </c>
      <c r="L70" s="3"/>
      <c r="M70" s="3"/>
      <c r="N70" s="3"/>
      <c r="O70" s="4"/>
      <c r="P70" s="4"/>
      <c r="Q70" s="3"/>
      <c r="R70" s="3"/>
      <c r="S70" s="3"/>
      <c r="T70" s="3"/>
      <c r="U70" s="3"/>
      <c r="V70" s="3"/>
      <c r="W70" s="3"/>
      <c r="X70" s="3"/>
    </row>
    <row r="71" spans="1:24" ht="25.5">
      <c r="A71" s="3"/>
      <c r="B71" s="70"/>
      <c r="C71" s="70"/>
      <c r="D71" s="70"/>
      <c r="E71" s="23" t="s">
        <v>15</v>
      </c>
      <c r="F71" s="25" t="s">
        <v>128</v>
      </c>
      <c r="G71" s="29" t="s">
        <v>129</v>
      </c>
      <c r="H71" s="29">
        <v>0</v>
      </c>
      <c r="I71" s="30">
        <v>100000</v>
      </c>
      <c r="J71" s="25" t="s">
        <v>22</v>
      </c>
      <c r="K71" s="50" t="s">
        <v>130</v>
      </c>
      <c r="L71" s="3"/>
      <c r="M71" s="3"/>
      <c r="N71" s="3"/>
      <c r="O71" s="4"/>
      <c r="P71" s="3"/>
      <c r="Q71" s="3"/>
      <c r="R71" s="3"/>
      <c r="S71" s="3"/>
      <c r="T71" s="3"/>
      <c r="U71" s="3"/>
      <c r="V71" s="3"/>
      <c r="W71" s="3"/>
      <c r="X71" s="3"/>
    </row>
    <row r="72" spans="1:24" ht="12.75">
      <c r="A72" s="3"/>
      <c r="B72" s="70"/>
      <c r="C72" s="70"/>
      <c r="D72" s="70"/>
      <c r="E72" s="23" t="s">
        <v>15</v>
      </c>
      <c r="F72" s="25" t="s">
        <v>54</v>
      </c>
      <c r="G72" s="29" t="s">
        <v>131</v>
      </c>
      <c r="H72" s="29">
        <v>1061433</v>
      </c>
      <c r="I72" s="30">
        <v>1045800</v>
      </c>
      <c r="J72" s="31">
        <f>I72/H72</f>
        <v>0.98527179765468009</v>
      </c>
      <c r="K72" s="25" t="s">
        <v>132</v>
      </c>
      <c r="L72" s="4"/>
      <c r="M72" s="3"/>
      <c r="N72" s="3"/>
      <c r="O72" s="32"/>
      <c r="P72" s="3"/>
      <c r="Q72" s="3"/>
      <c r="R72" s="3"/>
      <c r="S72" s="3"/>
      <c r="T72" s="3"/>
      <c r="U72" s="3"/>
      <c r="V72" s="3"/>
      <c r="W72" s="3"/>
      <c r="X72" s="3"/>
    </row>
    <row r="73" spans="1:24" ht="12.75">
      <c r="A73" s="3"/>
      <c r="B73" s="70"/>
      <c r="C73" s="70"/>
      <c r="D73" s="70"/>
      <c r="E73" s="25" t="s">
        <v>15</v>
      </c>
      <c r="F73" s="25" t="s">
        <v>133</v>
      </c>
      <c r="G73" s="29" t="s">
        <v>134</v>
      </c>
      <c r="H73" s="29">
        <v>0</v>
      </c>
      <c r="I73" s="30">
        <v>500000</v>
      </c>
      <c r="J73" s="25" t="s">
        <v>22</v>
      </c>
      <c r="K73" s="51" t="s">
        <v>135</v>
      </c>
      <c r="L73" s="4"/>
      <c r="M73" s="3"/>
      <c r="N73" s="3"/>
      <c r="O73" s="4"/>
      <c r="P73" s="3"/>
      <c r="Q73" s="3"/>
      <c r="R73" s="3"/>
      <c r="S73" s="3"/>
      <c r="T73" s="3"/>
      <c r="U73" s="3"/>
      <c r="V73" s="3"/>
      <c r="W73" s="3"/>
      <c r="X73" s="3"/>
    </row>
    <row r="74" spans="1:24" ht="12.75">
      <c r="A74" s="3"/>
      <c r="B74" s="70"/>
      <c r="C74" s="70"/>
      <c r="D74" s="70"/>
      <c r="E74" s="25" t="s">
        <v>15</v>
      </c>
      <c r="F74" s="25" t="s">
        <v>136</v>
      </c>
      <c r="G74" s="29" t="s">
        <v>137</v>
      </c>
      <c r="H74" s="29">
        <v>0</v>
      </c>
      <c r="I74" s="30">
        <v>1000000</v>
      </c>
      <c r="J74" s="18" t="s">
        <v>22</v>
      </c>
      <c r="K74" s="25" t="s">
        <v>135</v>
      </c>
      <c r="L74" s="3"/>
      <c r="M74" s="3"/>
      <c r="N74" s="3"/>
      <c r="O74" s="4"/>
      <c r="P74" s="3"/>
      <c r="Q74" s="3"/>
      <c r="R74" s="3"/>
      <c r="S74" s="3"/>
      <c r="T74" s="3"/>
      <c r="U74" s="3"/>
      <c r="V74" s="3"/>
      <c r="W74" s="3"/>
      <c r="X74" s="3"/>
    </row>
    <row r="75" spans="1:24" ht="12.75">
      <c r="A75" s="3"/>
      <c r="B75" s="70"/>
      <c r="C75" s="70"/>
      <c r="D75" s="70"/>
      <c r="E75" s="25" t="s">
        <v>15</v>
      </c>
      <c r="F75" s="25" t="s">
        <v>138</v>
      </c>
      <c r="G75" s="29" t="s">
        <v>139</v>
      </c>
      <c r="H75" s="29">
        <v>96250</v>
      </c>
      <c r="I75" s="30">
        <v>115500</v>
      </c>
      <c r="J75" s="31">
        <f>I75/H75</f>
        <v>1.2</v>
      </c>
      <c r="K75" s="25" t="s">
        <v>140</v>
      </c>
      <c r="L75" s="3"/>
      <c r="M75" s="3"/>
      <c r="N75" s="3"/>
      <c r="O75" s="32"/>
      <c r="P75" s="3"/>
      <c r="Q75" s="3"/>
      <c r="R75" s="3"/>
      <c r="S75" s="3"/>
      <c r="T75" s="3"/>
      <c r="U75" s="3"/>
      <c r="V75" s="3"/>
      <c r="W75" s="3"/>
      <c r="X75" s="3"/>
    </row>
    <row r="76" spans="1:24" ht="12.75">
      <c r="A76" s="3"/>
      <c r="B76" s="70"/>
      <c r="C76" s="70"/>
      <c r="D76" s="70"/>
      <c r="E76" s="25" t="s">
        <v>15</v>
      </c>
      <c r="F76" s="25" t="s">
        <v>95</v>
      </c>
      <c r="G76" s="29" t="s">
        <v>141</v>
      </c>
      <c r="H76" s="29">
        <v>0</v>
      </c>
      <c r="I76" s="30">
        <v>900000</v>
      </c>
      <c r="J76" s="18" t="s">
        <v>22</v>
      </c>
      <c r="K76" s="25"/>
      <c r="L76" s="3"/>
      <c r="M76" s="3"/>
      <c r="N76" s="3"/>
      <c r="O76" s="4"/>
      <c r="P76" s="3"/>
      <c r="Q76" s="3"/>
      <c r="R76" s="3"/>
      <c r="S76" s="3"/>
      <c r="T76" s="3"/>
      <c r="U76" s="3"/>
      <c r="V76" s="3"/>
      <c r="W76" s="3"/>
      <c r="X76" s="3"/>
    </row>
    <row r="77" spans="1:24" ht="12.75">
      <c r="A77" s="3"/>
      <c r="B77" s="70"/>
      <c r="C77" s="70"/>
      <c r="D77" s="71"/>
      <c r="E77" s="25" t="s">
        <v>15</v>
      </c>
      <c r="F77" s="25" t="s">
        <v>142</v>
      </c>
      <c r="G77" s="29" t="s">
        <v>143</v>
      </c>
      <c r="H77" s="29">
        <v>0</v>
      </c>
      <c r="I77" s="30">
        <v>100000</v>
      </c>
      <c r="J77" s="25" t="s">
        <v>22</v>
      </c>
      <c r="K77" s="25"/>
      <c r="L77" s="3"/>
      <c r="M77" s="3"/>
      <c r="N77" s="3"/>
      <c r="O77" s="4"/>
      <c r="P77" s="3"/>
      <c r="Q77" s="3"/>
      <c r="R77" s="3"/>
      <c r="S77" s="3"/>
      <c r="T77" s="3"/>
      <c r="U77" s="3"/>
      <c r="V77" s="3"/>
      <c r="W77" s="3"/>
      <c r="X77" s="3"/>
    </row>
    <row r="78" spans="1:24" ht="12.75">
      <c r="A78" s="3"/>
      <c r="B78" s="70"/>
      <c r="C78" s="71"/>
      <c r="D78" s="78" t="s">
        <v>106</v>
      </c>
      <c r="E78" s="67"/>
      <c r="F78" s="68"/>
      <c r="G78" s="47"/>
      <c r="H78" s="47">
        <f t="shared" ref="H78:I78" si="24">SUM(H69:H77)</f>
        <v>1157683</v>
      </c>
      <c r="I78" s="47">
        <f t="shared" si="24"/>
        <v>7168300</v>
      </c>
      <c r="J78" s="48">
        <f t="shared" ref="J78:J79" si="25">I78/H78</f>
        <v>6.1919368255385976</v>
      </c>
      <c r="K78" s="37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2.75">
      <c r="A79" s="3"/>
      <c r="B79" s="71"/>
      <c r="C79" s="52"/>
      <c r="D79" s="79"/>
      <c r="E79" s="67"/>
      <c r="F79" s="68"/>
      <c r="G79" s="53"/>
      <c r="H79" s="53">
        <f t="shared" ref="H79:I79" si="26">H60+H68+H78</f>
        <v>3750623</v>
      </c>
      <c r="I79" s="53">
        <f t="shared" si="26"/>
        <v>24618400</v>
      </c>
      <c r="J79" s="54">
        <f t="shared" si="25"/>
        <v>6.5638161980023053</v>
      </c>
      <c r="K79" s="37"/>
      <c r="L79" s="3"/>
      <c r="M79" s="3"/>
      <c r="N79" s="55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2.75">
      <c r="A81" s="3"/>
      <c r="B81" s="3"/>
      <c r="C81" s="4"/>
      <c r="D81" s="3"/>
      <c r="E81" s="3"/>
      <c r="F81" s="55"/>
      <c r="G81" s="55"/>
      <c r="H81" s="55"/>
      <c r="I81" s="55"/>
      <c r="J81" s="55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2.75">
      <c r="A82" s="3"/>
      <c r="B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2.75">
      <c r="A83" s="3"/>
      <c r="B83" s="3"/>
      <c r="D83" s="3"/>
      <c r="E83" s="3"/>
      <c r="F83" s="3"/>
      <c r="G83" s="3"/>
      <c r="H83" s="56"/>
      <c r="I83" s="57" t="s">
        <v>6</v>
      </c>
      <c r="J83" s="57" t="s">
        <v>7</v>
      </c>
      <c r="K83" s="58" t="s">
        <v>144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2.75">
      <c r="A84" s="3"/>
      <c r="B84" s="3"/>
      <c r="D84" s="3"/>
      <c r="E84" s="3"/>
      <c r="F84" s="3"/>
      <c r="G84" s="3"/>
      <c r="H84" s="59" t="s">
        <v>145</v>
      </c>
      <c r="I84" s="60">
        <f t="shared" ref="I84:J84" si="27">H21</f>
        <v>28932286</v>
      </c>
      <c r="J84" s="60">
        <f t="shared" si="27"/>
        <v>36560679</v>
      </c>
      <c r="K84" s="61">
        <f t="shared" ref="K84:K85" si="28">J84 / I84</f>
        <v>1.2636636800839034</v>
      </c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2.75">
      <c r="A85" s="3"/>
      <c r="B85" s="3"/>
      <c r="D85" s="3"/>
      <c r="E85" s="3"/>
      <c r="F85" s="3"/>
      <c r="G85" s="3"/>
      <c r="H85" s="59" t="s">
        <v>38</v>
      </c>
      <c r="I85" s="60">
        <f t="shared" ref="I85:J85" si="29">H79</f>
        <v>3750623</v>
      </c>
      <c r="J85" s="60">
        <f t="shared" si="29"/>
        <v>24618400</v>
      </c>
      <c r="K85" s="61">
        <f t="shared" si="28"/>
        <v>6.5638161980023053</v>
      </c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2.75">
      <c r="A86" s="3"/>
      <c r="B86" s="3"/>
      <c r="D86" s="3"/>
      <c r="E86" s="3"/>
      <c r="F86" s="3"/>
      <c r="G86" s="3"/>
      <c r="H86" s="80" t="s">
        <v>146</v>
      </c>
      <c r="I86" s="68"/>
      <c r="J86" s="62">
        <f>J84-J85</f>
        <v>11942279</v>
      </c>
      <c r="K86" s="6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2.75">
      <c r="A87" s="3"/>
      <c r="B87" s="3"/>
      <c r="C87" s="4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2.75">
      <c r="A88" s="3"/>
      <c r="B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2.75">
      <c r="A89" s="3"/>
      <c r="B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2.75">
      <c r="A90" s="3"/>
      <c r="B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2.75">
      <c r="A91" s="3"/>
      <c r="B91" s="3"/>
      <c r="C91" s="4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</sheetData>
  <mergeCells count="48">
    <mergeCell ref="D79:F79"/>
    <mergeCell ref="H86:I86"/>
    <mergeCell ref="E21:F21"/>
    <mergeCell ref="B23:K23"/>
    <mergeCell ref="B25:B79"/>
    <mergeCell ref="E27:F27"/>
    <mergeCell ref="E30:F30"/>
    <mergeCell ref="E33:F33"/>
    <mergeCell ref="D60:F60"/>
    <mergeCell ref="E36:F36"/>
    <mergeCell ref="D37:D40"/>
    <mergeCell ref="E40:F40"/>
    <mergeCell ref="D51:D52"/>
    <mergeCell ref="E52:F52"/>
    <mergeCell ref="D53:D57"/>
    <mergeCell ref="K53:K56"/>
    <mergeCell ref="D49:D50"/>
    <mergeCell ref="E50:F50"/>
    <mergeCell ref="D68:F68"/>
    <mergeCell ref="C69:C78"/>
    <mergeCell ref="D69:D77"/>
    <mergeCell ref="D78:F78"/>
    <mergeCell ref="E57:F57"/>
    <mergeCell ref="D58:D59"/>
    <mergeCell ref="E59:F59"/>
    <mergeCell ref="C25:C60"/>
    <mergeCell ref="C61:C68"/>
    <mergeCell ref="D61:D63"/>
    <mergeCell ref="E63:F63"/>
    <mergeCell ref="D64:D67"/>
    <mergeCell ref="E67:F67"/>
    <mergeCell ref="E44:F44"/>
    <mergeCell ref="D45:D46"/>
    <mergeCell ref="E46:F46"/>
    <mergeCell ref="D47:D48"/>
    <mergeCell ref="E48:F48"/>
    <mergeCell ref="D28:D30"/>
    <mergeCell ref="D31:D33"/>
    <mergeCell ref="D25:D27"/>
    <mergeCell ref="D34:D36"/>
    <mergeCell ref="D41:D44"/>
    <mergeCell ref="B2:K3"/>
    <mergeCell ref="D6:K6"/>
    <mergeCell ref="D8:D21"/>
    <mergeCell ref="E8:E9"/>
    <mergeCell ref="F9:G9"/>
    <mergeCell ref="E10:E20"/>
    <mergeCell ref="F20:G20"/>
  </mergeCells>
  <phoneticPr fontId="11" type="noConversion"/>
  <printOptions horizontalCentered="1" gridLines="1"/>
  <pageMargins left="1" right="1" top="1" bottom="1" header="0" footer="0"/>
  <pageSetup paperSize="9"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예산안포함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2022-03-13T07:43:58Z</dcterms:modified>
</cp:coreProperties>
</file>