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김태민\학교\KAIST\동아리\VOK\2020\0. 총무\"/>
    </mc:Choice>
  </mc:AlternateContent>
  <bookViews>
    <workbookView xWindow="0" yWindow="0" windowWidth="11400" windowHeight="4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 s="1"/>
  <c r="H10" i="1"/>
  <c r="I36" i="1"/>
  <c r="H36" i="1"/>
  <c r="J36" i="1" s="1"/>
  <c r="J35" i="1"/>
  <c r="I34" i="1"/>
  <c r="I12" i="1" s="1"/>
  <c r="I13" i="1" s="1"/>
  <c r="H34" i="1"/>
  <c r="H12" i="1" s="1"/>
  <c r="I30" i="1"/>
  <c r="I10" i="1" s="1"/>
  <c r="H30" i="1"/>
  <c r="J29" i="1"/>
  <c r="J31" i="1"/>
  <c r="J32" i="1"/>
  <c r="J33" i="1"/>
  <c r="I28" i="1"/>
  <c r="H28" i="1"/>
  <c r="J25" i="1"/>
  <c r="J26" i="1"/>
  <c r="J27" i="1"/>
  <c r="J10" i="1" l="1"/>
  <c r="H14" i="1"/>
  <c r="H13" i="1"/>
  <c r="J13" i="1" s="1"/>
  <c r="J12" i="1"/>
  <c r="J30" i="1"/>
  <c r="J28" i="1"/>
  <c r="H9" i="1"/>
  <c r="I9" i="1"/>
  <c r="J34" i="1"/>
  <c r="J21" i="1"/>
  <c r="J22" i="1"/>
  <c r="J20" i="1"/>
  <c r="I24" i="1"/>
  <c r="H24" i="1"/>
  <c r="H8" i="1" s="1"/>
  <c r="I8" i="1" l="1"/>
  <c r="J8" i="1" s="1"/>
  <c r="I37" i="1"/>
  <c r="I42" i="1" s="1"/>
  <c r="H11" i="1"/>
  <c r="J24" i="1"/>
  <c r="H37" i="1"/>
  <c r="H15" i="1"/>
  <c r="J15" i="1" s="1"/>
  <c r="J14" i="1"/>
  <c r="H16" i="1"/>
  <c r="H41" i="1" s="1"/>
  <c r="J9" i="1"/>
  <c r="I11" i="1" l="1"/>
  <c r="J11" i="1" s="1"/>
  <c r="H42" i="1"/>
  <c r="J42" i="1" s="1"/>
  <c r="J37" i="1"/>
  <c r="I16" i="1"/>
  <c r="J16" i="1" l="1"/>
  <c r="I41" i="1"/>
  <c r="J41" i="1" l="1"/>
  <c r="I43" i="1"/>
</calcChain>
</file>

<file path=xl/sharedStrings.xml><?xml version="1.0" encoding="utf-8"?>
<sst xmlns="http://schemas.openxmlformats.org/spreadsheetml/2006/main" count="102" uniqueCount="90">
  <si>
    <t>기안 작성자 : VOK 총무 최혜원</t>
  </si>
  <si>
    <t>기안 책임자 : VOK 국장 김태민</t>
    <phoneticPr fontId="1" type="noConversion"/>
  </si>
  <si>
    <t>기한: 2020.3.1 - 2020.8.31</t>
    <phoneticPr fontId="1" type="noConversion"/>
  </si>
  <si>
    <t>기구명</t>
    <phoneticPr fontId="1" type="noConversion"/>
  </si>
  <si>
    <t>출처</t>
    <phoneticPr fontId="1" type="noConversion"/>
  </si>
  <si>
    <t>항목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</si>
  <si>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</si>
  <si>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</si>
  <si>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</si>
  <si>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비고</t>
    <phoneticPr fontId="1" type="noConversion"/>
  </si>
  <si>
    <t>기성</t>
    <phoneticPr fontId="1" type="noConversion"/>
  </si>
  <si>
    <t>카이스트 방송국
VOK</t>
    <phoneticPr fontId="1" type="noConversion"/>
  </si>
  <si>
    <t>학교 지원 예산 (태울가요제 제외)</t>
    <phoneticPr fontId="1" type="noConversion"/>
  </si>
  <si>
    <t>학교 지원 예산 (태울가요제)</t>
    <phoneticPr fontId="1" type="noConversion"/>
  </si>
  <si>
    <t>태울가요제 특별 예산</t>
    <phoneticPr fontId="1" type="noConversion"/>
  </si>
  <si>
    <t>계</t>
    <phoneticPr fontId="1" type="noConversion"/>
  </si>
  <si>
    <t>계</t>
    <phoneticPr fontId="1" type="noConversion"/>
  </si>
  <si>
    <t>외부 지급(태울가요제 관련 학생회비)</t>
    <phoneticPr fontId="1" type="noConversion"/>
  </si>
  <si>
    <t>외부 지급(태울가요제 관련 참가비)</t>
    <phoneticPr fontId="1" type="noConversion"/>
  </si>
  <si>
    <t>작년까지는 학교로부터 1,100만원을 받았으나 올해부터 1,300만원을 받기로 했습니다.</t>
    <phoneticPr fontId="1" type="noConversion"/>
  </si>
  <si>
    <t>올해 개학 연기로 인해 신입생 환영 방송제가 열리지 않아 지원 예산이 줄었습니다.</t>
    <phoneticPr fontId="3" type="noConversion"/>
  </si>
  <si>
    <t>학생</t>
    <phoneticPr fontId="1" type="noConversion"/>
  </si>
  <si>
    <t>자치</t>
    <phoneticPr fontId="1" type="noConversion"/>
  </si>
  <si>
    <t>총계</t>
    <phoneticPr fontId="1" type="noConversion"/>
  </si>
  <si>
    <t>2. 항목별 세부 예산안</t>
    <phoneticPr fontId="1" type="noConversion"/>
  </si>
  <si>
    <t>1. 전체 예산안</t>
    <phoneticPr fontId="1" type="noConversion"/>
  </si>
  <si>
    <t>기구명</t>
    <phoneticPr fontId="1" type="noConversion"/>
  </si>
  <si>
    <t>담당</t>
    <phoneticPr fontId="1" type="noConversion"/>
  </si>
  <si>
    <t>사업명(대분류)</t>
    <phoneticPr fontId="1" type="noConversion"/>
  </si>
  <si>
    <t>항목(소분류)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</si>
  <si>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</si>
  <si>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</si>
  <si>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</si>
  <si>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총무</t>
    <phoneticPr fontId="1" type="noConversion"/>
  </si>
  <si>
    <t>신입생 환영 방송제 영상시설 구축</t>
    <phoneticPr fontId="1" type="noConversion"/>
  </si>
  <si>
    <t>모의 방송제 영상시설 구축</t>
    <phoneticPr fontId="1" type="noConversion"/>
  </si>
  <si>
    <t>카포전 답사</t>
    <phoneticPr fontId="1" type="noConversion"/>
  </si>
  <si>
    <t>7월</t>
    <phoneticPr fontId="1" type="noConversion"/>
  </si>
  <si>
    <t>시기</t>
    <phoneticPr fontId="1" type="noConversion"/>
  </si>
  <si>
    <t>3월</t>
    <phoneticPr fontId="1" type="noConversion"/>
  </si>
  <si>
    <t>7월</t>
    <phoneticPr fontId="1" type="noConversion"/>
  </si>
  <si>
    <t>8월</t>
    <phoneticPr fontId="1" type="noConversion"/>
  </si>
  <si>
    <t>학교 지원 예산
(태울가요제 제외)</t>
    <phoneticPr fontId="1" type="noConversion"/>
  </si>
  <si>
    <t>모의 방송제 아나운서부, 보도부 교육 예산</t>
    <phoneticPr fontId="1" type="noConversion"/>
  </si>
  <si>
    <t>계</t>
    <phoneticPr fontId="1" type="noConversion"/>
  </si>
  <si>
    <t>박은주 아나운서 교육비 : 1,000,000원</t>
  </si>
  <si>
    <t>상금</t>
    <phoneticPr fontId="1" type="noConversion"/>
  </si>
  <si>
    <t>가요제 예선</t>
    <phoneticPr fontId="1" type="noConversion"/>
  </si>
  <si>
    <t>가요제 본선</t>
    <phoneticPr fontId="1" type="noConversion"/>
  </si>
  <si>
    <t>계</t>
    <phoneticPr fontId="1" type="noConversion"/>
  </si>
  <si>
    <t>가수섭외</t>
    <phoneticPr fontId="1" type="noConversion"/>
  </si>
  <si>
    <t>계</t>
    <phoneticPr fontId="1" type="noConversion"/>
  </si>
  <si>
    <t>외부 지급
(학생회비)</t>
    <phoneticPr fontId="1" type="noConversion"/>
  </si>
  <si>
    <t>학생</t>
    <phoneticPr fontId="1" type="noConversion"/>
  </si>
  <si>
    <t>홍보비 및 택시비</t>
    <phoneticPr fontId="1" type="noConversion"/>
  </si>
  <si>
    <t>학생</t>
    <phoneticPr fontId="1" type="noConversion"/>
  </si>
  <si>
    <t>학생</t>
    <phoneticPr fontId="1" type="noConversion"/>
  </si>
  <si>
    <t>악기 대여비</t>
    <phoneticPr fontId="1" type="noConversion"/>
  </si>
  <si>
    <t>예선 심사위원 섭외비 및 다과</t>
    <phoneticPr fontId="1" type="noConversion"/>
  </si>
  <si>
    <t>자치</t>
    <phoneticPr fontId="1" type="noConversion"/>
  </si>
  <si>
    <t>태울가요제 (예선, 본선)</t>
    <phoneticPr fontId="1" type="noConversion"/>
  </si>
  <si>
    <t>계</t>
    <phoneticPr fontId="1" type="noConversion"/>
  </si>
  <si>
    <t>예선 미래홀 근로비 
홍보 비용 및 택시비
단체티 비용</t>
    <phoneticPr fontId="1" type="noConversion"/>
  </si>
  <si>
    <t>외부 지급
(참가비)</t>
    <phoneticPr fontId="1" type="noConversion"/>
  </si>
  <si>
    <t>합계</t>
    <phoneticPr fontId="1" type="noConversion"/>
  </si>
  <si>
    <t>3. 전년 대비 비교</t>
    <phoneticPr fontId="1" type="noConversion"/>
  </si>
  <si>
    <r>
      <rPr>
        <b/>
        <sz val="11"/>
        <rFont val="돋움"/>
        <family val="3"/>
        <charset val="129"/>
      </rPr>
      <t>전년도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</t>
    </r>
    <phoneticPr fontId="3" type="noConversion"/>
  </si>
  <si>
    <r>
      <rPr>
        <b/>
        <sz val="11"/>
        <rFont val="돋움"/>
        <family val="3"/>
        <charset val="129"/>
      </rPr>
      <t>당해년도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예산안</t>
    </r>
    <phoneticPr fontId="3" type="noConversion"/>
  </si>
  <si>
    <r>
      <rPr>
        <b/>
        <sz val="11"/>
        <rFont val="돋움"/>
        <family val="3"/>
        <charset val="129"/>
      </rPr>
      <t>전년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결산대비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비율</t>
    </r>
    <phoneticPr fontId="3" type="noConversion"/>
  </si>
  <si>
    <t xml:space="preserve">                                                                   카이스트 방송국 VOK 2020 상반기 실행 예산안</t>
    <phoneticPr fontId="1" type="noConversion"/>
  </si>
  <si>
    <t>수상자 상금(부문별[보컬, 댄스,밴드] 1위: 600.000원, 인기상 : 300,000원. 총 2,100,000)</t>
    <phoneticPr fontId="1" type="noConversion"/>
  </si>
  <si>
    <t>예선 홍보용 포스터: 300,000원
예선 첫째날 점심 식비: 300,000원
예선 첫째날 저녁 식비: 300,000원
예선 둘째날 점심 식비: 300,000원
예선 둘째날 저녁 식비: 300,000원
예선 심사위원 섭외비: 800,000원</t>
    <phoneticPr fontId="1" type="noConversion"/>
  </si>
  <si>
    <t>본선 홍보용 포스터,현수막,리플렛 : 550,000원
본선 아나운서 메이크업 및 의상: 900,000원
가요제 본선 점심 저녁식비 : 600,000원
뒤풀이 회식 비용: 600,000원
우승자 상장 및 꽃다발: 190,000원</t>
    <phoneticPr fontId="1" type="noConversion"/>
  </si>
  <si>
    <t xml:space="preserve">올해는 새로운 심사 방식의 도입으로, 예선 심사위원비를 학교 예산에서 사용하고 서포터즈 상품 비용을 학생 회비에서 사용하기로 하였습니다. </t>
    <phoneticPr fontId="1" type="noConversion"/>
  </si>
  <si>
    <t xml:space="preserve">올해는 상상효과와 상의를 해서 상상효과를 거치지 않고, 총학생회로부터 바로 예산을 지급 받기로 하였습니다. </t>
    <phoneticPr fontId="1" type="noConversion"/>
  </si>
  <si>
    <t>작년과 달리, 올해는 카이스트 방송국 편성 예산을 신입생 환영 방송제 장비 구매 비용과 모의 방송제 특별 예산으로 나누어 사용할 예정입니다.</t>
    <phoneticPr fontId="1" type="noConversion"/>
  </si>
  <si>
    <t>본회계</t>
    <phoneticPr fontId="1" type="noConversion"/>
  </si>
  <si>
    <t>본회계</t>
    <phoneticPr fontId="1" type="noConversion"/>
  </si>
  <si>
    <t>계</t>
    <phoneticPr fontId="1" type="noConversion"/>
  </si>
  <si>
    <t>본회계</t>
    <phoneticPr fontId="1" type="noConversion"/>
  </si>
  <si>
    <t>올해는 코로나19의 여파로 신입생 환영 방송제가 연기 및 취소되어 영상시설 구축이 2월에서 3월로 연기되었습니다.</t>
    <phoneticPr fontId="1" type="noConversion"/>
  </si>
  <si>
    <t>학교 지원 예산
(태울가요제)</t>
    <phoneticPr fontId="1" type="noConversion"/>
  </si>
  <si>
    <t>태울가요제
특별예산</t>
    <phoneticPr fontId="1" type="noConversion"/>
  </si>
  <si>
    <t>9월</t>
    <phoneticPr fontId="1" type="noConversion"/>
  </si>
  <si>
    <t>9월</t>
    <phoneticPr fontId="1" type="noConversion"/>
  </si>
  <si>
    <t>9월</t>
    <phoneticPr fontId="1" type="noConversion"/>
  </si>
  <si>
    <t>-</t>
    <phoneticPr fontId="1" type="noConversion"/>
  </si>
  <si>
    <t>9월</t>
    <phoneticPr fontId="1" type="noConversion"/>
  </si>
  <si>
    <r>
      <t xml:space="preserve">작년 상반기와 달리 올해는 카포전이 포스텍에서 개최되므로 사전 답사비가 추가되었습니다. 재작년 카포전 답사비가 514,800원이었던 지라, 이에 맞춰 금액을 산정하였습니다. </t>
    </r>
    <r>
      <rPr>
        <sz val="11"/>
        <color theme="1"/>
        <rFont val="맑은 고딕"/>
        <family val="3"/>
        <charset val="129"/>
        <scheme val="minor"/>
      </rPr>
      <t>코로나19의 여파로 카포전이 취소되어, 관련 예산을 삭제하였습니다.</t>
    </r>
    <phoneticPr fontId="1" type="noConversion"/>
  </si>
  <si>
    <t>방송국 예산이 아닌 특별 예산으로 매년 가수를 섭외해왔습니다. 다만 올해는 코로나19 여파로 인해 KAMF와 태울 뮤직 페스티벌을 공동 개최하기로 하여, 예산은 각자 지원받되 총학생회 문화기획국과 가수섭외비 부분을 협력하기로 하였습니다.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</si>
</sst>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&quot;₩&quot;#,##0"/>
    <numFmt numFmtId="178" formatCode="0.0%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name val="Arial"/>
      <family val="2"/>
    </font>
    <font>
      <b/>
      <sz val="11"/>
      <name val="돋움"/>
      <family val="3"/>
      <charset val="129"/>
    </font>
    <font>
      <sz val="11"/>
      <name val="Arial"/>
      <family val="2"/>
    </font>
    <font>
      <strike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178" fontId="0" fillId="0" borderId="4" xfId="0" applyNumberFormat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177" fontId="0" fillId="3" borderId="4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>
      <alignment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/>
    <xf numFmtId="176" fontId="6" fillId="5" borderId="9" xfId="0" applyNumberFormat="1" applyFont="1" applyFill="1" applyBorder="1" applyAlignment="1">
      <alignment horizontal="center" vertical="center" wrapText="1"/>
    </xf>
    <xf numFmtId="178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4"/>
  <sheetViews>
    <sheetView tabSelected="1" zoomScale="70" zoomScaleNormal="70" workbookViewId="0">
      <selection activeCell="L29" sqref="L29"/>
    </sheetView>
  </sheetViews>
  <sheetFormatPr defaultRowHeight="17.399999999999999" x14ac:dyDescent="0.4"/>
  <cols>
    <col min="2" max="2" width="13.8984375" customWidth="1"/>
    <col min="4" max="5" width="15.09765625" customWidth="1"/>
    <col min="6" max="6" width="8.796875" customWidth="1"/>
    <col min="7" max="7" width="35.69921875" customWidth="1"/>
    <col min="8" max="8" width="14" customWidth="1"/>
    <col min="9" max="9" width="15.8984375" customWidth="1"/>
    <col min="10" max="10" width="18.09765625" customWidth="1"/>
    <col min="11" max="11" width="76.09765625" customWidth="1"/>
  </cols>
  <sheetData>
    <row r="2" spans="2:11" ht="25.2" x14ac:dyDescent="0.4">
      <c r="B2" s="1" t="s">
        <v>69</v>
      </c>
    </row>
    <row r="3" spans="2:11" x14ac:dyDescent="0.4">
      <c r="K3" s="31" t="s">
        <v>2</v>
      </c>
    </row>
    <row r="4" spans="2:11" ht="18" customHeight="1" x14ac:dyDescent="0.4">
      <c r="K4" s="32" t="s">
        <v>1</v>
      </c>
    </row>
    <row r="5" spans="2:11" x14ac:dyDescent="0.4">
      <c r="K5" s="31" t="s">
        <v>0</v>
      </c>
    </row>
    <row r="6" spans="2:11" ht="34.200000000000003" customHeight="1" x14ac:dyDescent="0.4">
      <c r="B6" t="s">
        <v>25</v>
      </c>
    </row>
    <row r="7" spans="2:11" x14ac:dyDescent="0.4"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</row>
    <row r="8" spans="2:11" ht="18" customHeight="1" x14ac:dyDescent="0.4">
      <c r="E8" s="34" t="s">
        <v>11</v>
      </c>
      <c r="F8" s="39" t="s">
        <v>10</v>
      </c>
      <c r="G8" s="8" t="s">
        <v>12</v>
      </c>
      <c r="H8" s="9">
        <f>H24</f>
        <v>7109560</v>
      </c>
      <c r="I8" s="9">
        <f t="shared" ref="I8" si="0">I24</f>
        <v>5620000</v>
      </c>
      <c r="J8" s="13">
        <f t="shared" ref="J8:J16" si="1">I8/H8</f>
        <v>0.79048492452416186</v>
      </c>
      <c r="K8" s="6" t="s">
        <v>20</v>
      </c>
    </row>
    <row r="9" spans="2:11" x14ac:dyDescent="0.4">
      <c r="E9" s="34"/>
      <c r="F9" s="40"/>
      <c r="G9" s="8" t="s">
        <v>13</v>
      </c>
      <c r="H9" s="9">
        <f>H28</f>
        <v>7140000</v>
      </c>
      <c r="I9" s="9">
        <f>I28</f>
        <v>7240000</v>
      </c>
      <c r="J9" s="13">
        <f t="shared" si="1"/>
        <v>1.0140056022408963</v>
      </c>
      <c r="K9" s="5"/>
    </row>
    <row r="10" spans="2:11" x14ac:dyDescent="0.4">
      <c r="E10" s="34"/>
      <c r="F10" s="40"/>
      <c r="G10" s="8" t="s">
        <v>14</v>
      </c>
      <c r="H10" s="9">
        <f>H30</f>
        <v>11000000</v>
      </c>
      <c r="I10" s="9">
        <f>I30</f>
        <v>13000000</v>
      </c>
      <c r="J10" s="13">
        <f t="shared" si="1"/>
        <v>1.1818181818181819</v>
      </c>
      <c r="K10" s="7" t="s">
        <v>19</v>
      </c>
    </row>
    <row r="11" spans="2:11" x14ac:dyDescent="0.4">
      <c r="E11" s="34"/>
      <c r="F11" s="41"/>
      <c r="G11" s="20" t="s">
        <v>15</v>
      </c>
      <c r="H11" s="17">
        <f>SUM(H8:H10)</f>
        <v>25249560</v>
      </c>
      <c r="I11" s="17">
        <f>SUM(I8:I10)</f>
        <v>25860000</v>
      </c>
      <c r="J11" s="18">
        <f t="shared" si="1"/>
        <v>1.0241762628734916</v>
      </c>
      <c r="K11" s="21"/>
    </row>
    <row r="12" spans="2:11" x14ac:dyDescent="0.4">
      <c r="E12" s="34"/>
      <c r="F12" s="39" t="s">
        <v>21</v>
      </c>
      <c r="G12" s="8" t="s">
        <v>17</v>
      </c>
      <c r="H12" s="9">
        <f>H34</f>
        <v>2000000</v>
      </c>
      <c r="I12" s="9">
        <f>I34</f>
        <v>2000000</v>
      </c>
      <c r="J12" s="13">
        <f t="shared" si="1"/>
        <v>1</v>
      </c>
      <c r="K12" s="5"/>
    </row>
    <row r="13" spans="2:11" x14ac:dyDescent="0.4">
      <c r="E13" s="34"/>
      <c r="F13" s="41"/>
      <c r="G13" s="20" t="s">
        <v>16</v>
      </c>
      <c r="H13" s="17">
        <f>H12</f>
        <v>2000000</v>
      </c>
      <c r="I13" s="17">
        <f>I12</f>
        <v>2000000</v>
      </c>
      <c r="J13" s="18">
        <f t="shared" si="1"/>
        <v>1</v>
      </c>
      <c r="K13" s="21"/>
    </row>
    <row r="14" spans="2:11" x14ac:dyDescent="0.4">
      <c r="E14" s="34"/>
      <c r="F14" s="39" t="s">
        <v>22</v>
      </c>
      <c r="G14" s="8" t="s">
        <v>18</v>
      </c>
      <c r="H14" s="9">
        <f>H36</f>
        <v>1500000</v>
      </c>
      <c r="I14" s="9">
        <f>I36</f>
        <v>1500000</v>
      </c>
      <c r="J14" s="13">
        <f t="shared" si="1"/>
        <v>1</v>
      </c>
      <c r="K14" s="5"/>
    </row>
    <row r="15" spans="2:11" x14ac:dyDescent="0.4">
      <c r="E15" s="34"/>
      <c r="F15" s="41"/>
      <c r="G15" s="20" t="s">
        <v>16</v>
      </c>
      <c r="H15" s="17">
        <f>H14</f>
        <v>1500000</v>
      </c>
      <c r="I15" s="17">
        <f>I14</f>
        <v>1500000</v>
      </c>
      <c r="J15" s="18">
        <f t="shared" si="1"/>
        <v>1</v>
      </c>
      <c r="K15" s="21"/>
    </row>
    <row r="16" spans="2:11" x14ac:dyDescent="0.4">
      <c r="E16" s="34"/>
      <c r="F16" s="37" t="s">
        <v>23</v>
      </c>
      <c r="G16" s="38"/>
      <c r="H16" s="14">
        <f>SUM(H11,H13,H15,)</f>
        <v>28749560</v>
      </c>
      <c r="I16" s="14">
        <f>SUM(I11,I13,I15,)</f>
        <v>29360000</v>
      </c>
      <c r="J16" s="15">
        <f t="shared" si="1"/>
        <v>1.0212330206097067</v>
      </c>
      <c r="K16" s="22"/>
    </row>
    <row r="18" spans="2:11" ht="34.200000000000003" customHeight="1" x14ac:dyDescent="0.4">
      <c r="B18" t="s">
        <v>24</v>
      </c>
    </row>
    <row r="19" spans="2:11" x14ac:dyDescent="0.4">
      <c r="B19" s="10" t="s">
        <v>26</v>
      </c>
      <c r="C19" s="10" t="s">
        <v>27</v>
      </c>
      <c r="D19" s="10" t="s">
        <v>28</v>
      </c>
      <c r="E19" s="10" t="s">
        <v>38</v>
      </c>
      <c r="F19" s="10" t="s">
        <v>4</v>
      </c>
      <c r="G19" s="10" t="s">
        <v>29</v>
      </c>
      <c r="H19" s="10" t="s">
        <v>30</v>
      </c>
      <c r="I19" s="10" t="s">
        <v>31</v>
      </c>
      <c r="J19" s="10" t="s">
        <v>32</v>
      </c>
      <c r="K19" s="10" t="s">
        <v>9</v>
      </c>
    </row>
    <row r="20" spans="2:11" ht="34.799999999999997" x14ac:dyDescent="0.4">
      <c r="B20" s="34" t="s">
        <v>11</v>
      </c>
      <c r="C20" s="35" t="s">
        <v>33</v>
      </c>
      <c r="D20" s="34" t="s">
        <v>42</v>
      </c>
      <c r="E20" s="8" t="s">
        <v>39</v>
      </c>
      <c r="F20" s="8" t="s">
        <v>76</v>
      </c>
      <c r="G20" s="8" t="s">
        <v>34</v>
      </c>
      <c r="H20" s="9">
        <v>2911590</v>
      </c>
      <c r="I20" s="9">
        <v>2120000</v>
      </c>
      <c r="J20" s="13">
        <f>I20/H20</f>
        <v>0.72812449555054115</v>
      </c>
      <c r="K20" s="12" t="s">
        <v>80</v>
      </c>
    </row>
    <row r="21" spans="2:11" x14ac:dyDescent="0.4">
      <c r="B21" s="34"/>
      <c r="C21" s="35"/>
      <c r="D21" s="34"/>
      <c r="E21" s="8" t="s">
        <v>40</v>
      </c>
      <c r="F21" s="8" t="s">
        <v>77</v>
      </c>
      <c r="G21" s="8" t="s">
        <v>43</v>
      </c>
      <c r="H21" s="9">
        <v>1000000</v>
      </c>
      <c r="I21" s="9">
        <v>1000000</v>
      </c>
      <c r="J21" s="13">
        <f t="shared" ref="J21:J37" si="2">I21/H21</f>
        <v>1</v>
      </c>
      <c r="K21" s="12" t="s">
        <v>45</v>
      </c>
    </row>
    <row r="22" spans="2:11" ht="34.799999999999997" x14ac:dyDescent="0.4">
      <c r="B22" s="34"/>
      <c r="C22" s="35"/>
      <c r="D22" s="34"/>
      <c r="E22" s="8" t="s">
        <v>37</v>
      </c>
      <c r="F22" s="8" t="s">
        <v>77</v>
      </c>
      <c r="G22" s="8" t="s">
        <v>35</v>
      </c>
      <c r="H22" s="9">
        <v>3197970</v>
      </c>
      <c r="I22" s="9">
        <v>2500000</v>
      </c>
      <c r="J22" s="13">
        <f t="shared" si="2"/>
        <v>0.78174592006804311</v>
      </c>
      <c r="K22" s="12" t="s">
        <v>75</v>
      </c>
    </row>
    <row r="23" spans="2:11" ht="63" customHeight="1" x14ac:dyDescent="0.4">
      <c r="B23" s="34"/>
      <c r="C23" s="35"/>
      <c r="D23" s="34"/>
      <c r="E23" s="8" t="s">
        <v>41</v>
      </c>
      <c r="F23" s="8" t="s">
        <v>77</v>
      </c>
      <c r="G23" s="8" t="s">
        <v>36</v>
      </c>
      <c r="H23" s="9">
        <v>0</v>
      </c>
      <c r="I23" s="9">
        <v>0</v>
      </c>
      <c r="J23" s="13">
        <v>0</v>
      </c>
      <c r="K23" s="42" t="s">
        <v>88</v>
      </c>
    </row>
    <row r="24" spans="2:11" x14ac:dyDescent="0.4">
      <c r="B24" s="34"/>
      <c r="C24" s="35"/>
      <c r="D24" s="34"/>
      <c r="E24" s="33" t="s">
        <v>44</v>
      </c>
      <c r="F24" s="33"/>
      <c r="G24" s="33"/>
      <c r="H24" s="17">
        <f>SUM(H20:H23)</f>
        <v>7109560</v>
      </c>
      <c r="I24" s="17">
        <f>SUM(I20:I23)</f>
        <v>5620000</v>
      </c>
      <c r="J24" s="18">
        <f t="shared" si="2"/>
        <v>0.79048492452416186</v>
      </c>
      <c r="K24" s="19"/>
    </row>
    <row r="25" spans="2:11" x14ac:dyDescent="0.4">
      <c r="B25" s="34"/>
      <c r="C25" s="35"/>
      <c r="D25" s="34" t="s">
        <v>81</v>
      </c>
      <c r="E25" s="8" t="s">
        <v>87</v>
      </c>
      <c r="F25" s="8" t="s">
        <v>77</v>
      </c>
      <c r="G25" s="8" t="s">
        <v>46</v>
      </c>
      <c r="H25" s="9">
        <v>2000000</v>
      </c>
      <c r="I25" s="9">
        <v>2100000</v>
      </c>
      <c r="J25" s="13">
        <f t="shared" si="2"/>
        <v>1.05</v>
      </c>
      <c r="K25" s="12" t="s">
        <v>70</v>
      </c>
    </row>
    <row r="26" spans="2:11" ht="104.4" x14ac:dyDescent="0.4">
      <c r="B26" s="34"/>
      <c r="C26" s="35"/>
      <c r="D26" s="35"/>
      <c r="E26" s="8" t="s">
        <v>83</v>
      </c>
      <c r="F26" s="8" t="s">
        <v>77</v>
      </c>
      <c r="G26" s="8" t="s">
        <v>47</v>
      </c>
      <c r="H26" s="9">
        <v>1500000</v>
      </c>
      <c r="I26" s="9">
        <v>2300000</v>
      </c>
      <c r="J26" s="13">
        <f t="shared" si="2"/>
        <v>1.5333333333333334</v>
      </c>
      <c r="K26" s="12" t="s">
        <v>71</v>
      </c>
    </row>
    <row r="27" spans="2:11" ht="87" x14ac:dyDescent="0.4">
      <c r="B27" s="34"/>
      <c r="C27" s="35"/>
      <c r="D27" s="35"/>
      <c r="E27" s="8" t="s">
        <v>83</v>
      </c>
      <c r="F27" s="8" t="s">
        <v>77</v>
      </c>
      <c r="G27" s="8" t="s">
        <v>48</v>
      </c>
      <c r="H27" s="9">
        <v>3640000</v>
      </c>
      <c r="I27" s="9">
        <v>2840000</v>
      </c>
      <c r="J27" s="13">
        <f t="shared" si="2"/>
        <v>0.78021978021978022</v>
      </c>
      <c r="K27" s="12" t="s">
        <v>72</v>
      </c>
    </row>
    <row r="28" spans="2:11" x14ac:dyDescent="0.4">
      <c r="B28" s="34"/>
      <c r="C28" s="35"/>
      <c r="D28" s="35"/>
      <c r="E28" s="33" t="s">
        <v>78</v>
      </c>
      <c r="F28" s="33"/>
      <c r="G28" s="33"/>
      <c r="H28" s="17">
        <f>SUM(H25:H27)</f>
        <v>7140000</v>
      </c>
      <c r="I28" s="17">
        <f>SUM(I25:I27)</f>
        <v>7240000</v>
      </c>
      <c r="J28" s="18">
        <f t="shared" si="2"/>
        <v>1.0140056022408963</v>
      </c>
      <c r="K28" s="19"/>
    </row>
    <row r="29" spans="2:11" ht="46.8" customHeight="1" x14ac:dyDescent="0.4">
      <c r="B29" s="34"/>
      <c r="C29" s="35"/>
      <c r="D29" s="34" t="s">
        <v>82</v>
      </c>
      <c r="E29" s="8" t="s">
        <v>86</v>
      </c>
      <c r="F29" s="8" t="s">
        <v>79</v>
      </c>
      <c r="G29" s="8" t="s">
        <v>50</v>
      </c>
      <c r="H29" s="9">
        <v>11000000</v>
      </c>
      <c r="I29" s="9">
        <v>13000000</v>
      </c>
      <c r="J29" s="13">
        <f t="shared" si="2"/>
        <v>1.1818181818181819</v>
      </c>
      <c r="K29" s="12" t="s">
        <v>89</v>
      </c>
    </row>
    <row r="30" spans="2:11" x14ac:dyDescent="0.4">
      <c r="B30" s="34"/>
      <c r="C30" s="35"/>
      <c r="D30" s="34"/>
      <c r="E30" s="33" t="s">
        <v>51</v>
      </c>
      <c r="F30" s="33"/>
      <c r="G30" s="33"/>
      <c r="H30" s="17">
        <f>SUM(H29)</f>
        <v>11000000</v>
      </c>
      <c r="I30" s="17">
        <f>SUM(I29)</f>
        <v>13000000</v>
      </c>
      <c r="J30" s="18">
        <f t="shared" si="2"/>
        <v>1.1818181818181819</v>
      </c>
      <c r="K30" s="19"/>
    </row>
    <row r="31" spans="2:11" x14ac:dyDescent="0.4">
      <c r="B31" s="34"/>
      <c r="C31" s="35"/>
      <c r="D31" s="34" t="s">
        <v>52</v>
      </c>
      <c r="E31" s="8" t="s">
        <v>84</v>
      </c>
      <c r="F31" s="8" t="s">
        <v>53</v>
      </c>
      <c r="G31" s="8" t="s">
        <v>54</v>
      </c>
      <c r="H31" s="9">
        <v>700000</v>
      </c>
      <c r="I31" s="9">
        <v>700000</v>
      </c>
      <c r="J31" s="13">
        <f t="shared" si="2"/>
        <v>1</v>
      </c>
      <c r="K31" s="12"/>
    </row>
    <row r="32" spans="2:11" x14ac:dyDescent="0.4">
      <c r="B32" s="34"/>
      <c r="C32" s="35"/>
      <c r="D32" s="34"/>
      <c r="E32" s="8" t="s">
        <v>84</v>
      </c>
      <c r="F32" s="8" t="s">
        <v>55</v>
      </c>
      <c r="G32" s="8" t="s">
        <v>57</v>
      </c>
      <c r="H32" s="9">
        <v>350000</v>
      </c>
      <c r="I32" s="9">
        <v>350000</v>
      </c>
      <c r="J32" s="13">
        <f t="shared" si="2"/>
        <v>1</v>
      </c>
      <c r="K32" s="12"/>
    </row>
    <row r="33" spans="2:11" ht="34.799999999999997" x14ac:dyDescent="0.4">
      <c r="B33" s="34"/>
      <c r="C33" s="35"/>
      <c r="D33" s="34"/>
      <c r="E33" s="8" t="s">
        <v>85</v>
      </c>
      <c r="F33" s="8" t="s">
        <v>56</v>
      </c>
      <c r="G33" s="8" t="s">
        <v>58</v>
      </c>
      <c r="H33" s="9">
        <v>950000</v>
      </c>
      <c r="I33" s="9">
        <v>950000</v>
      </c>
      <c r="J33" s="13">
        <f t="shared" si="2"/>
        <v>1</v>
      </c>
      <c r="K33" s="12" t="s">
        <v>73</v>
      </c>
    </row>
    <row r="34" spans="2:11" ht="34.799999999999997" x14ac:dyDescent="0.4">
      <c r="B34" s="34"/>
      <c r="C34" s="35"/>
      <c r="D34" s="34"/>
      <c r="E34" s="33" t="s">
        <v>49</v>
      </c>
      <c r="F34" s="33"/>
      <c r="G34" s="33"/>
      <c r="H34" s="17">
        <f>SUM(H31:H33)</f>
        <v>2000000</v>
      </c>
      <c r="I34" s="17">
        <f>SUM(I31:I33)</f>
        <v>2000000</v>
      </c>
      <c r="J34" s="18">
        <f t="shared" si="2"/>
        <v>1</v>
      </c>
      <c r="K34" s="19" t="s">
        <v>74</v>
      </c>
    </row>
    <row r="35" spans="2:11" ht="52.2" x14ac:dyDescent="0.4">
      <c r="B35" s="34"/>
      <c r="C35" s="35"/>
      <c r="D35" s="34" t="s">
        <v>63</v>
      </c>
      <c r="E35" s="8" t="s">
        <v>84</v>
      </c>
      <c r="F35" s="8" t="s">
        <v>59</v>
      </c>
      <c r="G35" s="8" t="s">
        <v>60</v>
      </c>
      <c r="H35" s="9">
        <v>1500000</v>
      </c>
      <c r="I35" s="9">
        <v>1500000</v>
      </c>
      <c r="J35" s="13">
        <f t="shared" si="2"/>
        <v>1</v>
      </c>
      <c r="K35" s="12" t="s">
        <v>62</v>
      </c>
    </row>
    <row r="36" spans="2:11" x14ac:dyDescent="0.4">
      <c r="B36" s="34"/>
      <c r="C36" s="35"/>
      <c r="D36" s="34"/>
      <c r="E36" s="33" t="s">
        <v>61</v>
      </c>
      <c r="F36" s="33"/>
      <c r="G36" s="33"/>
      <c r="H36" s="17">
        <f>SUM(H35)</f>
        <v>1500000</v>
      </c>
      <c r="I36" s="17">
        <f>SUM(I35)</f>
        <v>1500000</v>
      </c>
      <c r="J36" s="18">
        <f t="shared" si="2"/>
        <v>1</v>
      </c>
      <c r="K36" s="19"/>
    </row>
    <row r="37" spans="2:11" x14ac:dyDescent="0.4">
      <c r="B37" s="34"/>
      <c r="C37" s="35"/>
      <c r="D37" s="36" t="s">
        <v>64</v>
      </c>
      <c r="E37" s="36"/>
      <c r="F37" s="36"/>
      <c r="G37" s="36"/>
      <c r="H37" s="14">
        <f>SUM(H24,H28,H30,H34,H36)</f>
        <v>28749560</v>
      </c>
      <c r="I37" s="14">
        <f>SUM(I24,I28,I30,I34,I36)</f>
        <v>29360000</v>
      </c>
      <c r="J37" s="15">
        <f t="shared" si="2"/>
        <v>1.0212330206097067</v>
      </c>
      <c r="K37" s="16"/>
    </row>
    <row r="38" spans="2:11" x14ac:dyDescent="0.4">
      <c r="H38" s="3"/>
      <c r="I38" s="3"/>
      <c r="J38" s="11"/>
      <c r="K38" s="2"/>
    </row>
    <row r="39" spans="2:11" ht="34.200000000000003" customHeight="1" x14ac:dyDescent="0.4">
      <c r="B39" t="s">
        <v>65</v>
      </c>
      <c r="H39" s="3"/>
      <c r="I39" s="3"/>
      <c r="J39" s="11"/>
      <c r="K39" s="2"/>
    </row>
    <row r="40" spans="2:11" x14ac:dyDescent="0.4">
      <c r="H40" s="23" t="s">
        <v>66</v>
      </c>
      <c r="I40" s="23" t="s">
        <v>67</v>
      </c>
      <c r="J40" s="24" t="s">
        <v>68</v>
      </c>
      <c r="K40" s="2"/>
    </row>
    <row r="41" spans="2:11" x14ac:dyDescent="0.4">
      <c r="H41" s="25">
        <f>H16</f>
        <v>28749560</v>
      </c>
      <c r="I41" s="25">
        <f>I16</f>
        <v>29360000</v>
      </c>
      <c r="J41" s="26">
        <f>I41/H41</f>
        <v>1.0212330206097067</v>
      </c>
      <c r="K41" s="2"/>
    </row>
    <row r="42" spans="2:11" x14ac:dyDescent="0.4">
      <c r="H42" s="27">
        <f t="shared" ref="H42:I42" si="3">H37</f>
        <v>28749560</v>
      </c>
      <c r="I42" s="25">
        <f t="shared" si="3"/>
        <v>29360000</v>
      </c>
      <c r="J42" s="26">
        <f>I42/H42</f>
        <v>1.0212330206097067</v>
      </c>
      <c r="K42" s="2"/>
    </row>
    <row r="43" spans="2:11" x14ac:dyDescent="0.25">
      <c r="H43" s="28"/>
      <c r="I43" s="29">
        <f>I41-I42</f>
        <v>0</v>
      </c>
      <c r="J43" s="30"/>
    </row>
    <row r="44" spans="2:11" x14ac:dyDescent="0.4">
      <c r="H44" s="3"/>
      <c r="I44" s="3"/>
      <c r="J44" s="11"/>
    </row>
    <row r="45" spans="2:11" x14ac:dyDescent="0.4">
      <c r="H45" s="3"/>
      <c r="I45" s="3"/>
      <c r="J45" s="11"/>
    </row>
    <row r="46" spans="2:11" x14ac:dyDescent="0.4">
      <c r="H46" s="3"/>
      <c r="I46" s="3"/>
      <c r="J46" s="11"/>
    </row>
    <row r="47" spans="2:11" x14ac:dyDescent="0.4">
      <c r="H47" s="3"/>
      <c r="I47" s="3"/>
      <c r="J47" s="11"/>
    </row>
    <row r="48" spans="2:11" x14ac:dyDescent="0.4">
      <c r="H48" s="3"/>
      <c r="I48" s="3"/>
      <c r="J48" s="11"/>
    </row>
    <row r="49" spans="8:10" x14ac:dyDescent="0.4">
      <c r="H49" s="3"/>
      <c r="I49" s="3"/>
      <c r="J49" s="11"/>
    </row>
    <row r="50" spans="8:10" x14ac:dyDescent="0.4">
      <c r="H50" s="3"/>
      <c r="I50" s="3"/>
      <c r="J50" s="11"/>
    </row>
    <row r="51" spans="8:10" x14ac:dyDescent="0.4">
      <c r="H51" s="3"/>
      <c r="I51" s="3"/>
      <c r="J51" s="11"/>
    </row>
    <row r="52" spans="8:10" x14ac:dyDescent="0.4">
      <c r="H52" s="3"/>
      <c r="I52" s="3"/>
      <c r="J52" s="11"/>
    </row>
    <row r="53" spans="8:10" x14ac:dyDescent="0.4">
      <c r="H53" s="3"/>
      <c r="I53" s="3"/>
      <c r="J53" s="11"/>
    </row>
    <row r="54" spans="8:10" x14ac:dyDescent="0.4">
      <c r="H54" s="3"/>
      <c r="I54" s="3"/>
      <c r="J54" s="11"/>
    </row>
    <row r="55" spans="8:10" x14ac:dyDescent="0.4">
      <c r="H55" s="3"/>
      <c r="I55" s="3"/>
      <c r="J55" s="11"/>
    </row>
    <row r="56" spans="8:10" x14ac:dyDescent="0.4">
      <c r="H56" s="3"/>
      <c r="I56" s="3"/>
      <c r="J56" s="11"/>
    </row>
    <row r="57" spans="8:10" x14ac:dyDescent="0.4">
      <c r="H57" s="3"/>
      <c r="I57" s="3"/>
      <c r="J57" s="11"/>
    </row>
    <row r="58" spans="8:10" x14ac:dyDescent="0.4">
      <c r="H58" s="3"/>
      <c r="I58" s="3"/>
      <c r="J58" s="11"/>
    </row>
    <row r="59" spans="8:10" x14ac:dyDescent="0.4">
      <c r="H59" s="3"/>
      <c r="I59" s="3"/>
      <c r="J59" s="11"/>
    </row>
    <row r="60" spans="8:10" x14ac:dyDescent="0.4">
      <c r="H60" s="3"/>
      <c r="I60" s="3"/>
      <c r="J60" s="4"/>
    </row>
    <row r="61" spans="8:10" x14ac:dyDescent="0.4">
      <c r="H61" s="3"/>
      <c r="I61" s="3"/>
      <c r="J61" s="4"/>
    </row>
    <row r="62" spans="8:10" x14ac:dyDescent="0.4">
      <c r="H62" s="3"/>
      <c r="I62" s="3"/>
      <c r="J62" s="4"/>
    </row>
    <row r="63" spans="8:10" x14ac:dyDescent="0.4">
      <c r="H63" s="3"/>
      <c r="I63" s="3"/>
      <c r="J63" s="4"/>
    </row>
    <row r="64" spans="8:10" x14ac:dyDescent="0.4">
      <c r="H64" s="3"/>
      <c r="I64" s="3"/>
      <c r="J64" s="4"/>
    </row>
  </sheetData>
  <mergeCells count="18">
    <mergeCell ref="D37:G37"/>
    <mergeCell ref="B20:B37"/>
    <mergeCell ref="C20:C37"/>
    <mergeCell ref="F16:G16"/>
    <mergeCell ref="F8:F11"/>
    <mergeCell ref="F12:F13"/>
    <mergeCell ref="F14:F15"/>
    <mergeCell ref="E30:G30"/>
    <mergeCell ref="D29:D30"/>
    <mergeCell ref="E34:G34"/>
    <mergeCell ref="D31:D34"/>
    <mergeCell ref="E36:G36"/>
    <mergeCell ref="D35:D36"/>
    <mergeCell ref="E24:G24"/>
    <mergeCell ref="D25:D28"/>
    <mergeCell ref="D20:D24"/>
    <mergeCell ref="E28:G28"/>
    <mergeCell ref="E8:E1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2020-03-27T10:26:29Z</dcterms:created>
  <dcterms:modified xsi:type="dcterms:W3CDTF">2020-05-30T12:40:49Z</dcterms:modified>
</cp:coreProperties>
</file>