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yoonjung/Downloads/"/>
    </mc:Choice>
  </mc:AlternateContent>
  <xr:revisionPtr revIDLastSave="0" documentId="13_ncr:1_{91127EB5-50D2-9D42-B7E0-4378CDC0B227}" xr6:coauthVersionLast="47" xr6:coauthVersionMax="47" xr10:uidLastSave="{00000000-0000-0000-0000-000000000000}"/>
  <bookViews>
    <workbookView xWindow="15120" yWindow="760" windowWidth="15120" windowHeight="17520" activeTab="1" xr2:uid="{00000000-000D-0000-FFFF-FFFF00000000}"/>
  </bookViews>
  <sheets>
    <sheet name="예결산안" sheetId="1" r:id="rId1"/>
    <sheet name="통장거래내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NYW718D62/5epS7vyvcZTDFnrog=="/>
    </ext>
  </extLst>
</workbook>
</file>

<file path=xl/calcChain.xml><?xml version="1.0" encoding="utf-8"?>
<calcChain xmlns="http://schemas.openxmlformats.org/spreadsheetml/2006/main">
  <c r="I6" i="3" l="1"/>
  <c r="I47" i="1"/>
  <c r="I14" i="1" l="1"/>
  <c r="J24" i="1" l="1"/>
  <c r="J26" i="1"/>
  <c r="J27" i="1"/>
  <c r="J29" i="1"/>
  <c r="J30" i="1"/>
  <c r="J33" i="1"/>
  <c r="J34" i="1"/>
  <c r="J36" i="1"/>
  <c r="J37" i="1"/>
  <c r="J38" i="1"/>
  <c r="J40" i="1"/>
  <c r="J41" i="1"/>
  <c r="J42" i="1"/>
  <c r="J44" i="1"/>
  <c r="J45" i="1"/>
  <c r="J48" i="1"/>
  <c r="J49" i="1"/>
  <c r="J50" i="1"/>
  <c r="J53" i="1"/>
  <c r="J56" i="1"/>
  <c r="J23" i="1"/>
  <c r="J6" i="1"/>
  <c r="J7" i="1"/>
  <c r="J8" i="1"/>
  <c r="J9" i="1"/>
  <c r="J10" i="1"/>
  <c r="J11" i="1"/>
  <c r="J13" i="1"/>
  <c r="J15" i="1"/>
  <c r="J16" i="1"/>
  <c r="J17" i="1"/>
  <c r="J5" i="1"/>
  <c r="H75" i="1"/>
  <c r="H85" i="1"/>
  <c r="I85" i="1"/>
  <c r="H80" i="1"/>
  <c r="J85" i="1" l="1"/>
  <c r="I75" i="1" l="1"/>
  <c r="J75" i="1" s="1"/>
  <c r="I80" i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28" i="1"/>
  <c r="H28" i="1"/>
  <c r="I57" i="1"/>
  <c r="I54" i="1"/>
  <c r="I55" i="1" s="1"/>
  <c r="I51" i="1"/>
  <c r="I46" i="1"/>
  <c r="I43" i="1"/>
  <c r="I39" i="1"/>
  <c r="I35" i="1"/>
  <c r="I31" i="1"/>
  <c r="I25" i="1"/>
  <c r="I18" i="1"/>
  <c r="I12" i="1"/>
  <c r="H57" i="1"/>
  <c r="H58" i="1" s="1"/>
  <c r="H54" i="1"/>
  <c r="H55" i="1" s="1"/>
  <c r="H51" i="1"/>
  <c r="H52" i="1" s="1"/>
  <c r="H46" i="1"/>
  <c r="H47" i="1" s="1"/>
  <c r="H43" i="1"/>
  <c r="H39" i="1"/>
  <c r="H35" i="1"/>
  <c r="H31" i="1"/>
  <c r="H25" i="1"/>
  <c r="H18" i="1"/>
  <c r="H84" i="1" s="1"/>
  <c r="H14" i="1"/>
  <c r="H79" i="1" s="1"/>
  <c r="H12" i="1"/>
  <c r="H74" i="1" s="1"/>
  <c r="J35" i="1" l="1"/>
  <c r="J39" i="1"/>
  <c r="J43" i="1"/>
  <c r="I58" i="1"/>
  <c r="J58" i="1" s="1"/>
  <c r="J57" i="1"/>
  <c r="I79" i="1"/>
  <c r="J79" i="1" s="1"/>
  <c r="J14" i="1"/>
  <c r="J46" i="1"/>
  <c r="J18" i="1"/>
  <c r="I84" i="1"/>
  <c r="I86" i="1" s="1"/>
  <c r="I52" i="1"/>
  <c r="J52" i="1" s="1"/>
  <c r="J51" i="1"/>
  <c r="J28" i="1"/>
  <c r="I74" i="1"/>
  <c r="J74" i="1" s="1"/>
  <c r="J12" i="1"/>
  <c r="J25" i="1"/>
  <c r="J31" i="1"/>
  <c r="J54" i="1"/>
  <c r="H32" i="1"/>
  <c r="I32" i="1"/>
  <c r="H86" i="1"/>
  <c r="I19" i="1"/>
  <c r="J80" i="1"/>
  <c r="H76" i="1"/>
  <c r="H19" i="1"/>
  <c r="H66" i="1" s="1"/>
  <c r="H81" i="1"/>
  <c r="J32" i="1" l="1"/>
  <c r="I76" i="1"/>
  <c r="J76" i="1" s="1"/>
  <c r="I81" i="1"/>
  <c r="J81" i="1" s="1"/>
  <c r="J55" i="1"/>
  <c r="J47" i="1"/>
  <c r="I66" i="1"/>
  <c r="J66" i="1" s="1"/>
  <c r="J19" i="1"/>
  <c r="H59" i="1"/>
  <c r="H67" i="1" s="1"/>
  <c r="H68" i="1" s="1"/>
  <c r="I59" i="1"/>
  <c r="J86" i="1"/>
  <c r="J84" i="1"/>
  <c r="I67" i="1" l="1"/>
  <c r="J67" i="1" s="1"/>
  <c r="J59" i="1"/>
  <c r="I68" i="1" l="1"/>
  <c r="J68" i="1" s="1"/>
</calcChain>
</file>

<file path=xl/sharedStrings.xml><?xml version="1.0" encoding="utf-8"?>
<sst xmlns="http://schemas.openxmlformats.org/spreadsheetml/2006/main" count="501" uniqueCount="163">
  <si>
    <t>수입</t>
  </si>
  <si>
    <t>기구명</t>
  </si>
  <si>
    <t>출처</t>
  </si>
  <si>
    <t>항목</t>
  </si>
  <si>
    <t>코드</t>
  </si>
  <si>
    <t>비율</t>
  </si>
  <si>
    <t>비고</t>
  </si>
  <si>
    <t>KAIST 물리학과 학생회</t>
  </si>
  <si>
    <t>학생</t>
  </si>
  <si>
    <r>
      <rPr>
        <sz val="10"/>
        <color rgb="FF000000"/>
        <rFont val="맑은 고딕"/>
        <family val="3"/>
        <charset val="129"/>
      </rPr>
      <t>겨울학기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이월금</t>
    </r>
  </si>
  <si>
    <t>AA</t>
  </si>
  <si>
    <t>기층 예산</t>
  </si>
  <si>
    <t>AB</t>
  </si>
  <si>
    <t>필수 기입 항목</t>
  </si>
  <si>
    <t>기층 예산 이월금</t>
  </si>
  <si>
    <t>AC</t>
  </si>
  <si>
    <t>과비</t>
  </si>
  <si>
    <t>AD</t>
  </si>
  <si>
    <t>과비 이월금</t>
  </si>
  <si>
    <t>AE</t>
  </si>
  <si>
    <t>격려금</t>
  </si>
  <si>
    <t>AF</t>
  </si>
  <si>
    <t>예금결산이자</t>
  </si>
  <si>
    <t>AG</t>
  </si>
  <si>
    <t>계</t>
  </si>
  <si>
    <t>본회계</t>
  </si>
  <si>
    <t>과사무실 지원금</t>
  </si>
  <si>
    <t>BA</t>
  </si>
  <si>
    <t>자치</t>
  </si>
  <si>
    <t>단체복 구매비</t>
  </si>
  <si>
    <t>CA</t>
  </si>
  <si>
    <t>예비비</t>
  </si>
  <si>
    <t>CB</t>
  </si>
  <si>
    <t>전반기 이월금</t>
  </si>
  <si>
    <t>CC</t>
  </si>
  <si>
    <t>2022년 필수 기입 항목</t>
  </si>
  <si>
    <t>총계</t>
  </si>
  <si>
    <t>지출</t>
  </si>
  <si>
    <t>담당</t>
  </si>
  <si>
    <t>소항목</t>
  </si>
  <si>
    <t>세부항목</t>
  </si>
  <si>
    <t xml:space="preserve">비고 </t>
  </si>
  <si>
    <t>학습지원부</t>
  </si>
  <si>
    <t>A1</t>
  </si>
  <si>
    <t>A2</t>
  </si>
  <si>
    <t>기층예산</t>
  </si>
  <si>
    <t>B1</t>
  </si>
  <si>
    <t>B2</t>
  </si>
  <si>
    <t>C1</t>
  </si>
  <si>
    <t>사업수혜자: 과비 납부자</t>
  </si>
  <si>
    <t>C2</t>
  </si>
  <si>
    <t>합계</t>
  </si>
  <si>
    <t>학생생활부</t>
  </si>
  <si>
    <t>D1</t>
  </si>
  <si>
    <t>기타</t>
  </si>
  <si>
    <t>D2</t>
  </si>
  <si>
    <t>E1</t>
  </si>
  <si>
    <t>E2</t>
  </si>
  <si>
    <t>E3</t>
  </si>
  <si>
    <t>F1</t>
  </si>
  <si>
    <t>F2</t>
  </si>
  <si>
    <t>F3</t>
  </si>
  <si>
    <t>디자인부</t>
  </si>
  <si>
    <t>학생회비 지원금</t>
  </si>
  <si>
    <t>단체복 개별 배송비</t>
  </si>
  <si>
    <t>격려기금</t>
  </si>
  <si>
    <t>총무</t>
  </si>
  <si>
    <t>전체 대항목 총계</t>
  </si>
  <si>
    <t>잔액</t>
  </si>
  <si>
    <t>예산</t>
  </si>
  <si>
    <t>예산</t>
    <phoneticPr fontId="5" type="noConversion"/>
  </si>
  <si>
    <t>결산</t>
    <phoneticPr fontId="5" type="noConversion"/>
  </si>
  <si>
    <t>비율</t>
    <phoneticPr fontId="5" type="noConversion"/>
  </si>
  <si>
    <t>사업수혜자: 물리학과 학생</t>
    <phoneticPr fontId="5" type="noConversion"/>
  </si>
  <si>
    <t>집행률</t>
    <phoneticPr fontId="5" type="noConversion"/>
  </si>
  <si>
    <t>공금카드</t>
  </si>
  <si>
    <t>계좌이체</t>
  </si>
  <si>
    <t>김하진</t>
    <phoneticPr fontId="5" type="noConversion"/>
  </si>
  <si>
    <t>사비집행</t>
  </si>
  <si>
    <t>수수료 포함</t>
    <phoneticPr fontId="5" type="noConversion"/>
  </si>
  <si>
    <t>학생회비</t>
  </si>
  <si>
    <t>계좌이체</t>
    <phoneticPr fontId="5" type="noConversion"/>
  </si>
  <si>
    <t>비고사항 작성</t>
  </si>
  <si>
    <t>O 또는 X</t>
  </si>
  <si>
    <t>(은행명 - 예금주) 계좌번호</t>
  </si>
  <si>
    <t>yyyymmdd</t>
  </si>
  <si>
    <t>지출금액</t>
  </si>
  <si>
    <t>4가지 형태 중 1</t>
  </si>
  <si>
    <t>사업코드</t>
  </si>
  <si>
    <t>집행세부항목작성</t>
  </si>
  <si>
    <t>이름</t>
  </si>
  <si>
    <t>영수증</t>
  </si>
  <si>
    <t>이체계좌번호</t>
  </si>
  <si>
    <t>통장거래일</t>
  </si>
  <si>
    <t>거래형태</t>
  </si>
  <si>
    <t>집행내용</t>
  </si>
  <si>
    <t>담당자</t>
  </si>
  <si>
    <t>사업일</t>
  </si>
  <si>
    <r>
      <t xml:space="preserve">[KAIST </t>
    </r>
    <r>
      <rPr>
        <sz val="14"/>
        <color theme="1"/>
        <rFont val="맑은 고딕"/>
        <family val="3"/>
        <charset val="129"/>
      </rPr>
      <t>물리학과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학생회</t>
    </r>
    <r>
      <rPr>
        <sz val="14"/>
        <color theme="1"/>
        <rFont val="Arial"/>
        <family val="2"/>
      </rPr>
      <t>] 22</t>
    </r>
    <r>
      <rPr>
        <sz val="14"/>
        <color theme="1"/>
        <rFont val="맑은 고딕"/>
        <family val="3"/>
        <charset val="129"/>
      </rPr>
      <t>년도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Arial Unicode MS"/>
        <family val="2"/>
        <charset val="129"/>
      </rPr>
      <t>상</t>
    </r>
    <r>
      <rPr>
        <sz val="14"/>
        <color theme="1"/>
        <rFont val="맑은 고딕"/>
        <family val="3"/>
        <charset val="129"/>
      </rPr>
      <t>반기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회계감사자료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통장거래내역</t>
    </r>
    <phoneticPr fontId="5" type="noConversion"/>
  </si>
  <si>
    <t>사업수혜자: 과비 납부자</t>
    <phoneticPr fontId="5" type="noConversion"/>
  </si>
  <si>
    <t>격려금</t>
    <phoneticPr fontId="5" type="noConversion"/>
  </si>
  <si>
    <r>
      <rPr>
        <sz val="10"/>
        <color rgb="FF000000"/>
        <rFont val="Batang"/>
        <family val="1"/>
        <charset val="129"/>
      </rPr>
      <t>공유이벤트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상품</t>
    </r>
    <phoneticPr fontId="5" type="noConversion"/>
  </si>
  <si>
    <r>
      <rPr>
        <sz val="10"/>
        <color rgb="FF000000"/>
        <rFont val="Batang"/>
        <family val="1"/>
        <charset val="129"/>
      </rPr>
      <t>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설명회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상품</t>
    </r>
    <phoneticPr fontId="5" type="noConversion"/>
  </si>
  <si>
    <r>
      <rPr>
        <sz val="10"/>
        <color rgb="FF000000"/>
        <rFont val="Batang"/>
        <family val="1"/>
        <charset val="129"/>
      </rPr>
      <t>과방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간식비</t>
    </r>
    <phoneticPr fontId="5" type="noConversion"/>
  </si>
  <si>
    <r>
      <rPr>
        <sz val="10"/>
        <color rgb="FF000000"/>
        <rFont val="Batang"/>
        <family val="1"/>
        <charset val="129"/>
      </rPr>
      <t>비품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구입비</t>
    </r>
    <phoneticPr fontId="5" type="noConversion"/>
  </si>
  <si>
    <t>회의비</t>
    <phoneticPr fontId="5" type="noConversion"/>
  </si>
  <si>
    <r>
      <rPr>
        <sz val="10"/>
        <color rgb="FF000000"/>
        <rFont val="Batang"/>
        <family val="1"/>
        <charset val="129"/>
      </rPr>
      <t>기타</t>
    </r>
    <phoneticPr fontId="5" type="noConversion"/>
  </si>
  <si>
    <r>
      <t xml:space="preserve">할로윈 </t>
    </r>
    <r>
      <rPr>
        <sz val="10"/>
        <color rgb="FF000000"/>
        <rFont val="Batang"/>
        <family val="1"/>
        <charset val="129"/>
      </rPr>
      <t>간식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</t>
    </r>
    <phoneticPr fontId="5" type="noConversion"/>
  </si>
  <si>
    <r>
      <rPr>
        <sz val="10"/>
        <color rgb="FF000000"/>
        <rFont val="Batang"/>
        <family val="1"/>
        <charset val="129"/>
      </rPr>
      <t>문구류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</t>
    </r>
    <phoneticPr fontId="5" type="noConversion"/>
  </si>
  <si>
    <r>
      <rPr>
        <sz val="10"/>
        <color rgb="FF000000"/>
        <rFont val="Batang"/>
        <family val="1"/>
        <charset val="129"/>
      </rPr>
      <t>운동기구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</t>
    </r>
    <phoneticPr fontId="5" type="noConversion"/>
  </si>
  <si>
    <r>
      <rPr>
        <sz val="10"/>
        <color rgb="FF000000"/>
        <rFont val="Batang"/>
        <family val="1"/>
        <charset val="129"/>
      </rPr>
      <t>간식비</t>
    </r>
    <phoneticPr fontId="5" type="noConversion"/>
  </si>
  <si>
    <r>
      <rPr>
        <sz val="10"/>
        <color rgb="FF000000"/>
        <rFont val="Batang"/>
        <family val="1"/>
        <charset val="129"/>
      </rPr>
      <t>상품</t>
    </r>
    <phoneticPr fontId="5" type="noConversion"/>
  </si>
  <si>
    <r>
      <rPr>
        <sz val="10"/>
        <color rgb="FF000000"/>
        <rFont val="Batang"/>
        <family val="1"/>
        <charset val="129"/>
      </rPr>
      <t>바베큐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고기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구입</t>
    </r>
    <phoneticPr fontId="5" type="noConversion"/>
  </si>
  <si>
    <t>다과 및 기타</t>
    <phoneticPr fontId="5" type="noConversion"/>
  </si>
  <si>
    <t>일반물리학 헬프데스크</t>
    <phoneticPr fontId="5" type="noConversion"/>
  </si>
  <si>
    <t>중간고사 헬프데스크</t>
    <phoneticPr fontId="5" type="noConversion"/>
  </si>
  <si>
    <t>기말고사 헬프데스크</t>
    <phoneticPr fontId="5" type="noConversion"/>
  </si>
  <si>
    <t>학생회장</t>
    <phoneticPr fontId="5" type="noConversion"/>
  </si>
  <si>
    <t>고양이 단체복</t>
    <phoneticPr fontId="5" type="noConversion"/>
  </si>
  <si>
    <t>바베큐 파티</t>
  </si>
  <si>
    <r>
      <rPr>
        <sz val="10"/>
        <color rgb="FF000000"/>
        <rFont val="Batang"/>
        <family val="1"/>
        <charset val="129"/>
      </rPr>
      <t>할로윈 간식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이벤트</t>
    </r>
    <phoneticPr fontId="5" type="noConversion"/>
  </si>
  <si>
    <r>
      <rPr>
        <sz val="10"/>
        <color rgb="FF000000"/>
        <rFont val="Batang"/>
        <family val="1"/>
        <charset val="129"/>
      </rPr>
      <t>물리학과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소모임</t>
    </r>
    <phoneticPr fontId="5" type="noConversion"/>
  </si>
  <si>
    <t>학과 설명회</t>
    <phoneticPr fontId="5" type="noConversion"/>
  </si>
  <si>
    <r>
      <rPr>
        <sz val="10"/>
        <color rgb="FF000000"/>
        <rFont val="Batang"/>
        <family val="1"/>
        <charset val="129"/>
      </rPr>
      <t>과방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개선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사업</t>
    </r>
    <phoneticPr fontId="5" type="noConversion"/>
  </si>
  <si>
    <r>
      <rPr>
        <sz val="10"/>
        <color rgb="FF000000"/>
        <rFont val="Batang"/>
        <family val="1"/>
        <charset val="129"/>
      </rPr>
      <t>자연대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연합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행사</t>
    </r>
    <phoneticPr fontId="5" type="noConversion"/>
  </si>
  <si>
    <t>본회계</t>
    <phoneticPr fontId="5" type="noConversion"/>
  </si>
  <si>
    <t>자치</t>
    <phoneticPr fontId="5" type="noConversion"/>
  </si>
  <si>
    <t>G1</t>
    <phoneticPr fontId="5" type="noConversion"/>
  </si>
  <si>
    <t>G2</t>
    <phoneticPr fontId="5" type="noConversion"/>
  </si>
  <si>
    <t>H1</t>
    <phoneticPr fontId="5" type="noConversion"/>
  </si>
  <si>
    <t>H3</t>
    <phoneticPr fontId="5" type="noConversion"/>
  </si>
  <si>
    <t>H2</t>
    <phoneticPr fontId="5" type="noConversion"/>
  </si>
  <si>
    <t>I1</t>
    <phoneticPr fontId="5" type="noConversion"/>
  </si>
  <si>
    <t>J1</t>
    <phoneticPr fontId="5" type="noConversion"/>
  </si>
  <si>
    <t>일반물리학 헬프데스크 사업 추가로 인한 음의 잔액</t>
    <phoneticPr fontId="5" type="noConversion"/>
  </si>
  <si>
    <t>최대 가능 금액 희망</t>
    <phoneticPr fontId="5" type="noConversion"/>
  </si>
  <si>
    <t>기타</t>
    <phoneticPr fontId="10" type="noConversion"/>
  </si>
  <si>
    <t>다과 및 기타</t>
    <phoneticPr fontId="10" type="noConversion"/>
  </si>
  <si>
    <t>단체복 구매비</t>
    <phoneticPr fontId="10" type="noConversion"/>
  </si>
  <si>
    <t>간식비</t>
    <phoneticPr fontId="10" type="noConversion"/>
  </si>
  <si>
    <t>헬프데스크 강연비</t>
    <phoneticPr fontId="10" type="noConversion"/>
  </si>
  <si>
    <t>예금이자</t>
    <phoneticPr fontId="10" type="noConversion"/>
  </si>
  <si>
    <t>격려금</t>
    <phoneticPr fontId="10" type="noConversion"/>
  </si>
  <si>
    <r>
      <rPr>
        <sz val="10"/>
        <color theme="1"/>
        <rFont val="Arial Unicode MS"/>
        <family val="2"/>
      </rPr>
      <t>단체복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 Unicode MS"/>
        <family val="2"/>
      </rPr>
      <t>구매비</t>
    </r>
    <phoneticPr fontId="10" type="noConversion"/>
  </si>
  <si>
    <t>AE, CC</t>
    <phoneticPr fontId="10" type="noConversion"/>
  </si>
  <si>
    <r>
      <rPr>
        <sz val="10"/>
        <color theme="1"/>
        <rFont val="Arial Unicode MS"/>
        <family val="2"/>
      </rPr>
      <t>전학기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 Unicode MS"/>
        <family val="2"/>
      </rPr>
      <t>이월금</t>
    </r>
    <r>
      <rPr>
        <sz val="10"/>
        <color theme="1"/>
        <rFont val="Arial"/>
        <family val="2"/>
      </rPr>
      <t xml:space="preserve"> (학생,자치)</t>
    </r>
    <phoneticPr fontId="10" type="noConversion"/>
  </si>
  <si>
    <r>
      <rPr>
        <sz val="10"/>
        <color theme="1"/>
        <rFont val="Arial Unicode MS"/>
        <family val="2"/>
      </rPr>
      <t>학생회비</t>
    </r>
    <r>
      <rPr>
        <sz val="10"/>
        <color theme="1"/>
        <rFont val="Arial"/>
        <family val="2"/>
      </rPr>
      <t>(i.e. 과비)</t>
    </r>
    <phoneticPr fontId="10" type="noConversion"/>
  </si>
  <si>
    <t>AD</t>
    <phoneticPr fontId="10" type="noConversion"/>
  </si>
  <si>
    <t>F3</t>
    <phoneticPr fontId="10" type="noConversion"/>
  </si>
  <si>
    <t>F2</t>
    <phoneticPr fontId="10" type="noConversion"/>
  </si>
  <si>
    <t>CA</t>
    <phoneticPr fontId="10" type="noConversion"/>
  </si>
  <si>
    <t>E2</t>
    <phoneticPr fontId="10" type="noConversion"/>
  </si>
  <si>
    <t>G1</t>
    <phoneticPr fontId="10" type="noConversion"/>
  </si>
  <si>
    <t>G2</t>
    <phoneticPr fontId="10" type="noConversion"/>
  </si>
  <si>
    <t>AG</t>
    <phoneticPr fontId="10" type="noConversion"/>
  </si>
  <si>
    <t>I1</t>
    <phoneticPr fontId="10" type="noConversion"/>
  </si>
  <si>
    <t>AF</t>
    <phoneticPr fontId="10" type="noConversion"/>
  </si>
  <si>
    <r>
      <t>(</t>
    </r>
    <r>
      <rPr>
        <sz val="10"/>
        <color theme="1"/>
        <rFont val="Arial Unicode MS"/>
        <family val="3"/>
        <charset val="129"/>
      </rPr>
      <t>농협-김윤정)3021153234721</t>
    </r>
    <phoneticPr fontId="5" type="noConversion"/>
  </si>
  <si>
    <t>(-고민수)</t>
    <phoneticPr fontId="10" type="noConversion"/>
  </si>
  <si>
    <t>(-)</t>
    <phoneticPr fontId="10" type="noConversion"/>
  </si>
  <si>
    <t>(-윤여문)</t>
    <phoneticPr fontId="10" type="noConversion"/>
  </si>
  <si>
    <t>(-이진욱)</t>
    <phoneticPr fontId="10" type="noConversion"/>
  </si>
  <si>
    <r>
      <rPr>
        <sz val="10"/>
        <color theme="1"/>
        <rFont val="Malgun Gothic"/>
        <family val="2"/>
        <charset val="129"/>
      </rPr>
      <t>기층</t>
    </r>
    <r>
      <rPr>
        <sz val="10"/>
        <color theme="1"/>
        <rFont val="Arial"/>
        <family val="2"/>
      </rPr>
      <t xml:space="preserve"> 회계 </t>
    </r>
    <r>
      <rPr>
        <sz val="10"/>
        <color theme="1"/>
        <rFont val="Malgun Gothic"/>
        <family val="2"/>
        <charset val="129"/>
      </rPr>
      <t>예산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</si>
</sst>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6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Dotum"/>
      <family val="3"/>
      <charset val="129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3"/>
      <charset val="129"/>
    </font>
    <font>
      <sz val="10"/>
      <color rgb="FF000000"/>
      <name val="Batang"/>
      <family val="1"/>
      <charset val="129"/>
    </font>
    <font>
      <sz val="8"/>
      <name val="나눔명조"/>
      <family val="3"/>
      <charset val="129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rgb="FF9C0006"/>
      <name val="Calibri"/>
      <family val="2"/>
      <charset val="129"/>
      <scheme val="minor"/>
    </font>
    <font>
      <sz val="10"/>
      <color theme="1"/>
      <name val="Arial Unicode MS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맑은 고딕"/>
      <family val="3"/>
      <charset val="129"/>
    </font>
    <font>
      <sz val="14"/>
      <color theme="1"/>
      <name val="Arial Unicode MS"/>
      <family val="2"/>
      <charset val="129"/>
    </font>
    <font>
      <sz val="10"/>
      <color rgb="FF000000"/>
      <name val="Arial"/>
      <family val="1"/>
      <charset val="129"/>
    </font>
    <font>
      <sz val="10"/>
      <color theme="1"/>
      <name val="Arial Unicode MS"/>
      <family val="2"/>
    </font>
    <font>
      <sz val="10"/>
      <color theme="1"/>
      <name val="Arial"/>
      <family val="2"/>
      <charset val="129"/>
    </font>
    <font>
      <sz val="10"/>
      <color theme="1"/>
      <name val="Malgun Gothic"/>
      <family val="2"/>
      <charset val="129"/>
    </font>
  </fonts>
  <fills count="1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0" tint="-0.14999847407452621"/>
        <bgColor rgb="FFD9D9D9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11"/>
    <xf numFmtId="0" fontId="14" fillId="9" borderId="11" applyNumberFormat="0" applyBorder="0" applyAlignment="0" applyProtection="0">
      <alignment vertical="center"/>
    </xf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wrapText="1"/>
    </xf>
    <xf numFmtId="176" fontId="0" fillId="0" borderId="9" xfId="0" applyNumberFormat="1" applyBorder="1" applyAlignment="1">
      <alignment horizontal="center" wrapText="1"/>
    </xf>
    <xf numFmtId="177" fontId="0" fillId="2" borderId="5" xfId="0" applyNumberForma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77" fontId="0" fillId="5" borderId="5" xfId="0" applyNumberForma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wrapText="1"/>
    </xf>
    <xf numFmtId="176" fontId="0" fillId="4" borderId="10" xfId="0" applyNumberFormat="1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178" fontId="1" fillId="2" borderId="1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 vertical="center"/>
    </xf>
    <xf numFmtId="10" fontId="0" fillId="4" borderId="5" xfId="0" applyNumberFormat="1" applyFill="1" applyBorder="1" applyAlignment="1">
      <alignment horizontal="center"/>
    </xf>
    <xf numFmtId="10" fontId="0" fillId="8" borderId="5" xfId="0" applyNumberForma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176" fontId="7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6" fillId="0" borderId="11" xfId="1"/>
    <xf numFmtId="0" fontId="11" fillId="0" borderId="11" xfId="1" applyFont="1" applyAlignment="1">
      <alignment horizontal="center" vertical="center" wrapText="1"/>
    </xf>
    <xf numFmtId="0" fontId="12" fillId="0" borderId="11" xfId="1" applyFont="1"/>
    <xf numFmtId="176" fontId="11" fillId="11" borderId="11" xfId="1" applyNumberFormat="1" applyFont="1" applyFill="1" applyAlignment="1">
      <alignment horizontal="center" vertical="center" wrapText="1"/>
    </xf>
    <xf numFmtId="176" fontId="11" fillId="0" borderId="11" xfId="1" applyNumberFormat="1" applyFont="1" applyAlignment="1">
      <alignment horizontal="center" vertical="center" wrapText="1"/>
    </xf>
    <xf numFmtId="0" fontId="13" fillId="0" borderId="11" xfId="1" applyFont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176" fontId="11" fillId="11" borderId="5" xfId="1" applyNumberFormat="1" applyFont="1" applyFill="1" applyBorder="1" applyAlignment="1">
      <alignment horizontal="center" vertical="center" wrapText="1"/>
    </xf>
    <xf numFmtId="176" fontId="11" fillId="0" borderId="5" xfId="1" applyNumberFormat="1" applyFont="1" applyBorder="1" applyAlignment="1">
      <alignment horizontal="center" vertical="center" wrapText="1"/>
    </xf>
    <xf numFmtId="0" fontId="14" fillId="9" borderId="5" xfId="2" applyBorder="1" applyAlignment="1">
      <alignment horizontal="center"/>
    </xf>
    <xf numFmtId="0" fontId="15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176" fontId="15" fillId="11" borderId="5" xfId="1" applyNumberFormat="1" applyFont="1" applyFill="1" applyBorder="1" applyAlignment="1">
      <alignment horizontal="center" vertical="center" wrapText="1"/>
    </xf>
    <xf numFmtId="0" fontId="12" fillId="0" borderId="5" xfId="1" applyFont="1" applyBorder="1"/>
    <xf numFmtId="0" fontId="13" fillId="0" borderId="5" xfId="1" applyFont="1" applyBorder="1" applyAlignment="1">
      <alignment horizontal="center" vertical="center" wrapText="1"/>
    </xf>
    <xf numFmtId="176" fontId="13" fillId="11" borderId="5" xfId="1" applyNumberFormat="1" applyFont="1" applyFill="1" applyBorder="1" applyAlignment="1">
      <alignment horizontal="center" vertical="center" wrapText="1"/>
    </xf>
    <xf numFmtId="176" fontId="13" fillId="0" borderId="5" xfId="1" applyNumberFormat="1" applyFont="1" applyBorder="1" applyAlignment="1">
      <alignment horizontal="center" vertical="center" wrapText="1"/>
    </xf>
    <xf numFmtId="0" fontId="17" fillId="6" borderId="5" xfId="1" applyFont="1" applyFill="1" applyBorder="1" applyAlignment="1">
      <alignment horizontal="center" vertical="center" wrapText="1"/>
    </xf>
    <xf numFmtId="176" fontId="17" fillId="6" borderId="5" xfId="1" applyNumberFormat="1" applyFont="1" applyFill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0" fontId="7" fillId="12" borderId="5" xfId="0" applyNumberFormat="1" applyFont="1" applyFill="1" applyBorder="1" applyAlignment="1">
      <alignment horizontal="center" vertical="center"/>
    </xf>
    <xf numFmtId="10" fontId="7" fillId="13" borderId="5" xfId="0" applyNumberFormat="1" applyFont="1" applyFill="1" applyBorder="1" applyAlignment="1">
      <alignment horizontal="center" vertical="center"/>
    </xf>
    <xf numFmtId="10" fontId="7" fillId="14" borderId="5" xfId="0" applyNumberFormat="1" applyFont="1" applyFill="1" applyBorder="1" applyAlignment="1">
      <alignment horizontal="center" vertical="center"/>
    </xf>
    <xf numFmtId="10" fontId="7" fillId="15" borderId="5" xfId="0" applyNumberFormat="1" applyFont="1" applyFill="1" applyBorder="1" applyAlignment="1">
      <alignment horizontal="center" vertical="center"/>
    </xf>
    <xf numFmtId="177" fontId="0" fillId="16" borderId="5" xfId="0" applyNumberForma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6" fillId="0" borderId="9" xfId="0" applyNumberFormat="1" applyFont="1" applyBorder="1" applyAlignment="1">
      <alignment horizontal="center" wrapText="1"/>
    </xf>
    <xf numFmtId="176" fontId="6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6" fillId="4" borderId="10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6" xfId="0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76" fontId="1" fillId="5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0" xfId="0" applyFont="1" applyBorder="1"/>
    <xf numFmtId="176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76" fontId="6" fillId="0" borderId="6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wrapText="1"/>
    </xf>
    <xf numFmtId="176" fontId="22" fillId="0" borderId="6" xfId="0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8" fillId="0" borderId="3" xfId="1" applyFont="1" applyBorder="1"/>
    <xf numFmtId="0" fontId="18" fillId="0" borderId="4" xfId="1" applyFont="1" applyBorder="1"/>
    <xf numFmtId="0" fontId="24" fillId="0" borderId="5" xfId="1" applyFont="1" applyBorder="1" applyAlignment="1">
      <alignment horizontal="center" vertical="center" wrapText="1"/>
    </xf>
  </cellXfs>
  <cellStyles count="3">
    <cellStyle name="나쁨 2" xfId="2" xr:uid="{FACE897B-278A-BA48-A3ED-FC133B5D15F4}"/>
    <cellStyle name="표준" xfId="0" builtinId="0"/>
    <cellStyle name="표준 2" xfId="1" xr:uid="{C82F47DB-EFC4-AF48-B235-D2A0F986AE48}"/>
  </cellStyles>
  <dxfs count="0"/>
  <tableStyles count="0" defaultTableStyle="TableStyleMedium2" defaultPivotStyle="PivotStyleLight16"/>
  <colors>
    <mruColors>
      <color rgb="FFB7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5"/>
  <sheetViews>
    <sheetView topLeftCell="D2" zoomScale="89" workbookViewId="0">
      <selection activeCell="F8" sqref="F8"/>
    </sheetView>
  </sheetViews>
  <sheetFormatPr baseColWidth="10" defaultColWidth="14.5" defaultRowHeight="15" customHeight="1"/>
  <cols>
    <col min="1" max="3" width="14.5" customWidth="1"/>
    <col min="4" max="4" width="25.5" customWidth="1"/>
    <col min="5" max="5" width="14.6640625" customWidth="1"/>
    <col min="6" max="6" width="33.33203125" customWidth="1"/>
    <col min="8" max="8" width="17.6640625" customWidth="1"/>
    <col min="9" max="9" width="15.164062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98" t="s">
        <v>0</v>
      </c>
      <c r="E3" s="99"/>
      <c r="F3" s="99"/>
      <c r="G3" s="99"/>
      <c r="H3" s="99"/>
      <c r="I3" s="99"/>
      <c r="J3" s="99"/>
      <c r="K3" s="10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50" t="s">
        <v>70</v>
      </c>
      <c r="I4" s="50" t="s">
        <v>71</v>
      </c>
      <c r="J4" s="51" t="s">
        <v>72</v>
      </c>
      <c r="K4" s="3" t="s">
        <v>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01" t="s">
        <v>7</v>
      </c>
      <c r="E5" s="101" t="s">
        <v>8</v>
      </c>
      <c r="F5" s="4" t="s">
        <v>9</v>
      </c>
      <c r="G5" s="5" t="s">
        <v>10</v>
      </c>
      <c r="H5" s="7">
        <v>0</v>
      </c>
      <c r="I5" s="7">
        <v>0</v>
      </c>
      <c r="J5" s="8" t="str">
        <f>IFERROR(I5/H5,"-%")</f>
        <v>-%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02"/>
      <c r="E6" s="102"/>
      <c r="F6" s="4" t="s">
        <v>11</v>
      </c>
      <c r="G6" s="5" t="s">
        <v>12</v>
      </c>
      <c r="H6" s="7">
        <v>0</v>
      </c>
      <c r="I6" s="7">
        <v>526000</v>
      </c>
      <c r="J6" s="8" t="str">
        <f t="shared" ref="J6:J19" si="0">IFERROR(I6/H6,"-%")</f>
        <v>-%</v>
      </c>
      <c r="K6" s="49" t="s">
        <v>135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02"/>
      <c r="E7" s="102"/>
      <c r="F7" s="4" t="s">
        <v>14</v>
      </c>
      <c r="G7" s="5" t="s">
        <v>15</v>
      </c>
      <c r="H7" s="7">
        <v>160700</v>
      </c>
      <c r="I7" s="7">
        <v>0</v>
      </c>
      <c r="J7" s="8">
        <f t="shared" si="0"/>
        <v>0</v>
      </c>
      <c r="K7" s="5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02"/>
      <c r="E8" s="102"/>
      <c r="F8" s="4" t="s">
        <v>16</v>
      </c>
      <c r="G8" s="5" t="s">
        <v>17</v>
      </c>
      <c r="H8" s="7">
        <v>600000</v>
      </c>
      <c r="I8" s="7">
        <v>480000</v>
      </c>
      <c r="J8" s="8">
        <f t="shared" si="0"/>
        <v>0.8</v>
      </c>
      <c r="K8" s="5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02"/>
      <c r="E9" s="102"/>
      <c r="F9" s="4" t="s">
        <v>18</v>
      </c>
      <c r="G9" s="5" t="s">
        <v>19</v>
      </c>
      <c r="H9" s="7">
        <v>751162</v>
      </c>
      <c r="I9" s="7">
        <v>911862</v>
      </c>
      <c r="J9" s="8">
        <f t="shared" si="0"/>
        <v>1.2139352097150815</v>
      </c>
      <c r="K9" s="5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02"/>
      <c r="E10" s="102"/>
      <c r="F10" s="4" t="s">
        <v>20</v>
      </c>
      <c r="G10" s="5" t="s">
        <v>21</v>
      </c>
      <c r="H10" s="7">
        <v>230000</v>
      </c>
      <c r="I10" s="7">
        <v>300000</v>
      </c>
      <c r="J10" s="8">
        <f t="shared" si="0"/>
        <v>1.3043478260869565</v>
      </c>
      <c r="K10" s="5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02"/>
      <c r="E11" s="102"/>
      <c r="F11" s="4" t="s">
        <v>22</v>
      </c>
      <c r="G11" s="5" t="s">
        <v>23</v>
      </c>
      <c r="H11" s="7">
        <v>500</v>
      </c>
      <c r="I11" s="7">
        <v>418</v>
      </c>
      <c r="J11" s="8">
        <f t="shared" si="0"/>
        <v>0.83599999999999997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02"/>
      <c r="E12" s="103"/>
      <c r="F12" s="104" t="s">
        <v>24</v>
      </c>
      <c r="G12" s="100"/>
      <c r="H12" s="10">
        <f>SUM(H5:H11)</f>
        <v>1742362</v>
      </c>
      <c r="I12" s="10">
        <f>SUM(I5:I11)</f>
        <v>2218280</v>
      </c>
      <c r="J12" s="80">
        <f t="shared" si="0"/>
        <v>1.2731453050514188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02"/>
      <c r="E13" s="101" t="s">
        <v>25</v>
      </c>
      <c r="F13" s="4" t="s">
        <v>26</v>
      </c>
      <c r="G13" s="5" t="s">
        <v>27</v>
      </c>
      <c r="H13" s="7">
        <v>400000</v>
      </c>
      <c r="I13" s="7">
        <v>1000000</v>
      </c>
      <c r="J13" s="8">
        <f t="shared" si="0"/>
        <v>2.5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02"/>
      <c r="E14" s="103"/>
      <c r="F14" s="104" t="s">
        <v>24</v>
      </c>
      <c r="G14" s="100"/>
      <c r="H14" s="9">
        <f>SUM(H13)</f>
        <v>400000</v>
      </c>
      <c r="I14" s="9">
        <f>SUM(I13)</f>
        <v>1000000</v>
      </c>
      <c r="J14" s="80">
        <f t="shared" si="0"/>
        <v>2.5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02"/>
      <c r="E15" s="101" t="s">
        <v>28</v>
      </c>
      <c r="F15" s="4" t="s">
        <v>29</v>
      </c>
      <c r="G15" s="5" t="s">
        <v>30</v>
      </c>
      <c r="H15" s="7">
        <v>600000</v>
      </c>
      <c r="I15" s="7">
        <v>1166000</v>
      </c>
      <c r="J15" s="8">
        <f t="shared" si="0"/>
        <v>1.9433333333333334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02"/>
      <c r="E16" s="102"/>
      <c r="F16" s="4" t="s">
        <v>31</v>
      </c>
      <c r="G16" s="5" t="s">
        <v>32</v>
      </c>
      <c r="H16" s="7">
        <v>100000</v>
      </c>
      <c r="I16" s="7">
        <v>0</v>
      </c>
      <c r="J16" s="8">
        <f t="shared" si="0"/>
        <v>0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02"/>
      <c r="E17" s="102"/>
      <c r="F17" s="4" t="s">
        <v>33</v>
      </c>
      <c r="G17" s="5" t="s">
        <v>34</v>
      </c>
      <c r="H17" s="7">
        <v>369055</v>
      </c>
      <c r="I17" s="7">
        <v>369055</v>
      </c>
      <c r="J17" s="8">
        <f t="shared" si="0"/>
        <v>1</v>
      </c>
      <c r="K17" s="4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02"/>
      <c r="E18" s="103"/>
      <c r="F18" s="104" t="s">
        <v>24</v>
      </c>
      <c r="G18" s="100"/>
      <c r="H18" s="9">
        <f>SUM(H15:H17)</f>
        <v>1069055</v>
      </c>
      <c r="I18" s="9">
        <f>SUM(I15:I17)</f>
        <v>1535055</v>
      </c>
      <c r="J18" s="80">
        <f t="shared" si="0"/>
        <v>1.4358989949067167</v>
      </c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103"/>
      <c r="E19" s="108" t="s">
        <v>36</v>
      </c>
      <c r="F19" s="99"/>
      <c r="G19" s="100"/>
      <c r="H19" s="12">
        <f>SUM(H12,H14,H18)</f>
        <v>3211417</v>
      </c>
      <c r="I19" s="12">
        <f>SUM(I12,I14,I18)</f>
        <v>4753335</v>
      </c>
      <c r="J19" s="81">
        <f t="shared" si="0"/>
        <v>1.4801363385695474</v>
      </c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1"/>
      <c r="E20" s="1"/>
      <c r="F20" s="1"/>
      <c r="G20" s="1"/>
      <c r="H20" s="14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09" t="s">
        <v>37</v>
      </c>
      <c r="C21" s="99"/>
      <c r="D21" s="99"/>
      <c r="E21" s="99"/>
      <c r="F21" s="99"/>
      <c r="G21" s="99"/>
      <c r="H21" s="99"/>
      <c r="I21" s="99"/>
      <c r="J21" s="99"/>
      <c r="K21" s="10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6" t="s">
        <v>1</v>
      </c>
      <c r="C22" s="17" t="s">
        <v>38</v>
      </c>
      <c r="D22" s="17" t="s">
        <v>39</v>
      </c>
      <c r="E22" s="17" t="s">
        <v>2</v>
      </c>
      <c r="F22" s="17" t="s">
        <v>40</v>
      </c>
      <c r="G22" s="18" t="s">
        <v>4</v>
      </c>
      <c r="H22" s="52" t="s">
        <v>70</v>
      </c>
      <c r="I22" s="52" t="s">
        <v>71</v>
      </c>
      <c r="J22" s="19" t="s">
        <v>5</v>
      </c>
      <c r="K22" s="20" t="s">
        <v>41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10" t="s">
        <v>7</v>
      </c>
      <c r="C23" s="117" t="s">
        <v>42</v>
      </c>
      <c r="D23" s="111" t="s">
        <v>122</v>
      </c>
      <c r="E23" s="85" t="s">
        <v>8</v>
      </c>
      <c r="F23" s="85" t="s">
        <v>101</v>
      </c>
      <c r="G23" s="21" t="s">
        <v>43</v>
      </c>
      <c r="H23" s="21">
        <v>60000</v>
      </c>
      <c r="I23" s="21">
        <v>0</v>
      </c>
      <c r="J23" s="8">
        <f>IFERROR(I23/H23,"-%")</f>
        <v>0</v>
      </c>
      <c r="K23" s="2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02"/>
      <c r="C24" s="102"/>
      <c r="D24" s="112"/>
      <c r="E24" s="85" t="s">
        <v>125</v>
      </c>
      <c r="F24" s="85" t="s">
        <v>102</v>
      </c>
      <c r="G24" s="21" t="s">
        <v>44</v>
      </c>
      <c r="H24" s="21">
        <v>100000</v>
      </c>
      <c r="I24" s="21">
        <v>500000</v>
      </c>
      <c r="J24" s="8">
        <f t="shared" ref="J24:J59" si="1">IFERROR(I24/H24,"-%")</f>
        <v>5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02"/>
      <c r="C25" s="102"/>
      <c r="D25" s="113"/>
      <c r="E25" s="114" t="s">
        <v>24</v>
      </c>
      <c r="F25" s="99"/>
      <c r="G25" s="100"/>
      <c r="H25" s="23">
        <f>SUM(H23:H24)</f>
        <v>160000</v>
      </c>
      <c r="I25" s="23">
        <f>SUM(I23:I24)</f>
        <v>500000</v>
      </c>
      <c r="J25" s="80">
        <f t="shared" si="1"/>
        <v>3.125</v>
      </c>
      <c r="K25" s="11" t="s">
        <v>45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02"/>
      <c r="C26" s="102"/>
      <c r="D26" s="116" t="s">
        <v>123</v>
      </c>
      <c r="E26" s="90" t="s">
        <v>126</v>
      </c>
      <c r="F26" s="85" t="s">
        <v>103</v>
      </c>
      <c r="G26" s="21" t="s">
        <v>46</v>
      </c>
      <c r="H26" s="21">
        <v>150000</v>
      </c>
      <c r="I26" s="21">
        <v>0</v>
      </c>
      <c r="J26" s="8">
        <f t="shared" si="1"/>
        <v>0</v>
      </c>
      <c r="K26" s="22" t="s">
        <v>49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02"/>
      <c r="C27" s="102"/>
      <c r="D27" s="102"/>
      <c r="E27" s="6" t="s">
        <v>8</v>
      </c>
      <c r="F27" s="77" t="s">
        <v>104</v>
      </c>
      <c r="G27" s="6" t="s">
        <v>47</v>
      </c>
      <c r="H27" s="21">
        <v>100000</v>
      </c>
      <c r="I27" s="21">
        <v>0</v>
      </c>
      <c r="J27" s="8">
        <f t="shared" si="1"/>
        <v>0</v>
      </c>
      <c r="K27" s="53" t="s">
        <v>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02"/>
      <c r="C28" s="102"/>
      <c r="D28" s="103"/>
      <c r="E28" s="114" t="s">
        <v>24</v>
      </c>
      <c r="F28" s="99"/>
      <c r="G28" s="100"/>
      <c r="H28" s="23">
        <f>SUM(H26:H27)</f>
        <v>250000</v>
      </c>
      <c r="I28" s="23">
        <f>SUM(I26:I27)</f>
        <v>0</v>
      </c>
      <c r="J28" s="80">
        <f t="shared" si="1"/>
        <v>0</v>
      </c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02"/>
      <c r="C29" s="102"/>
      <c r="D29" s="116" t="s">
        <v>124</v>
      </c>
      <c r="E29" s="90" t="s">
        <v>126</v>
      </c>
      <c r="F29" s="86" t="s">
        <v>105</v>
      </c>
      <c r="G29" s="24" t="s">
        <v>48</v>
      </c>
      <c r="H29" s="21">
        <v>200000</v>
      </c>
      <c r="I29" s="21">
        <v>0</v>
      </c>
      <c r="J29" s="8">
        <f t="shared" si="1"/>
        <v>0</v>
      </c>
      <c r="K29" s="5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02"/>
      <c r="C30" s="102"/>
      <c r="D30" s="102"/>
      <c r="E30" s="21" t="s">
        <v>8</v>
      </c>
      <c r="F30" s="85" t="s">
        <v>106</v>
      </c>
      <c r="G30" s="25" t="s">
        <v>50</v>
      </c>
      <c r="H30" s="21">
        <v>200000</v>
      </c>
      <c r="I30" s="21">
        <v>0</v>
      </c>
      <c r="J30" s="8">
        <f t="shared" si="1"/>
        <v>0</v>
      </c>
      <c r="K30" s="2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02"/>
      <c r="C31" s="102"/>
      <c r="D31" s="103"/>
      <c r="E31" s="114" t="s">
        <v>24</v>
      </c>
      <c r="F31" s="99"/>
      <c r="G31" s="100"/>
      <c r="H31" s="23">
        <f>SUM(H29:H30)</f>
        <v>400000</v>
      </c>
      <c r="I31" s="23">
        <f>SUM(I29:I30)</f>
        <v>0</v>
      </c>
      <c r="J31" s="80">
        <f t="shared" si="1"/>
        <v>0</v>
      </c>
      <c r="K31" s="2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02"/>
      <c r="C32" s="103"/>
      <c r="D32" s="107" t="s">
        <v>51</v>
      </c>
      <c r="E32" s="99"/>
      <c r="F32" s="99"/>
      <c r="G32" s="100"/>
      <c r="H32" s="27">
        <f>SUM(H25, H28, H31)</f>
        <v>810000</v>
      </c>
      <c r="I32" s="27">
        <f>SUM(I25, I28, I31)</f>
        <v>500000</v>
      </c>
      <c r="J32" s="79">
        <f t="shared" si="1"/>
        <v>0.61728395061728392</v>
      </c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02"/>
      <c r="C33" s="120" t="s">
        <v>52</v>
      </c>
      <c r="D33" s="122" t="s">
        <v>120</v>
      </c>
      <c r="E33" s="21" t="s">
        <v>8</v>
      </c>
      <c r="F33" s="87" t="s">
        <v>107</v>
      </c>
      <c r="G33" s="24" t="s">
        <v>53</v>
      </c>
      <c r="H33" s="21">
        <v>100000</v>
      </c>
      <c r="I33" s="21">
        <v>0</v>
      </c>
      <c r="J33" s="8">
        <f t="shared" si="1"/>
        <v>0</v>
      </c>
      <c r="K33" s="53" t="s">
        <v>73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02"/>
      <c r="C34" s="112"/>
      <c r="D34" s="102"/>
      <c r="E34" s="21" t="s">
        <v>8</v>
      </c>
      <c r="F34" s="88" t="s">
        <v>108</v>
      </c>
      <c r="G34" s="25" t="s">
        <v>55</v>
      </c>
      <c r="H34" s="21">
        <v>50000</v>
      </c>
      <c r="I34" s="21">
        <v>0</v>
      </c>
      <c r="J34" s="8">
        <f t="shared" si="1"/>
        <v>0</v>
      </c>
      <c r="K34" s="53" t="s">
        <v>73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02"/>
      <c r="C35" s="112"/>
      <c r="D35" s="103"/>
      <c r="E35" s="114" t="s">
        <v>24</v>
      </c>
      <c r="F35" s="99"/>
      <c r="G35" s="100"/>
      <c r="H35" s="23">
        <f>SUM(H33:H34)</f>
        <v>150000</v>
      </c>
      <c r="I35" s="23">
        <f>SUM(I33:I34)</f>
        <v>0</v>
      </c>
      <c r="J35" s="80">
        <f t="shared" si="1"/>
        <v>0</v>
      </c>
      <c r="K35" s="2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02"/>
      <c r="C36" s="112"/>
      <c r="D36" s="121" t="s">
        <v>121</v>
      </c>
      <c r="E36" s="21" t="s">
        <v>8</v>
      </c>
      <c r="F36" s="87" t="s">
        <v>109</v>
      </c>
      <c r="G36" s="6" t="s">
        <v>56</v>
      </c>
      <c r="H36" s="30">
        <v>250000</v>
      </c>
      <c r="I36" s="30">
        <v>0</v>
      </c>
      <c r="J36" s="8">
        <f t="shared" si="1"/>
        <v>0</v>
      </c>
      <c r="K36" s="2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02"/>
      <c r="C37" s="112"/>
      <c r="D37" s="102"/>
      <c r="E37" s="21" t="s">
        <v>8</v>
      </c>
      <c r="F37" s="88" t="s">
        <v>110</v>
      </c>
      <c r="G37" s="31" t="s">
        <v>57</v>
      </c>
      <c r="H37" s="30">
        <v>200000</v>
      </c>
      <c r="I37" s="91">
        <v>51000</v>
      </c>
      <c r="J37" s="8">
        <f t="shared" si="1"/>
        <v>0.255</v>
      </c>
      <c r="K37" s="2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02"/>
      <c r="C38" s="112"/>
      <c r="D38" s="102"/>
      <c r="E38" s="21" t="s">
        <v>8</v>
      </c>
      <c r="F38" s="88" t="s">
        <v>111</v>
      </c>
      <c r="G38" s="31" t="s">
        <v>58</v>
      </c>
      <c r="H38" s="30">
        <v>100000</v>
      </c>
      <c r="I38" s="30">
        <v>0</v>
      </c>
      <c r="J38" s="8">
        <f t="shared" si="1"/>
        <v>0</v>
      </c>
      <c r="K38" s="2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02"/>
      <c r="C39" s="112"/>
      <c r="D39" s="103"/>
      <c r="E39" s="114" t="s">
        <v>24</v>
      </c>
      <c r="F39" s="99"/>
      <c r="G39" s="100"/>
      <c r="H39" s="23">
        <f>SUM(H36:H38)</f>
        <v>550000</v>
      </c>
      <c r="I39" s="23">
        <f>SUM(I36:I38)</f>
        <v>51000</v>
      </c>
      <c r="J39" s="80">
        <f t="shared" si="1"/>
        <v>9.2727272727272728E-2</v>
      </c>
      <c r="K39" s="2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02"/>
      <c r="C40" s="112"/>
      <c r="D40" s="123" t="s">
        <v>119</v>
      </c>
      <c r="E40" s="85" t="s">
        <v>125</v>
      </c>
      <c r="F40" s="87" t="s">
        <v>112</v>
      </c>
      <c r="G40" s="6" t="s">
        <v>59</v>
      </c>
      <c r="H40" s="92">
        <v>300000</v>
      </c>
      <c r="I40" s="30">
        <v>500000</v>
      </c>
      <c r="J40" s="8">
        <f t="shared" si="1"/>
        <v>1.6666666666666667</v>
      </c>
      <c r="K40" s="2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02"/>
      <c r="C41" s="112"/>
      <c r="D41" s="102"/>
      <c r="E41" s="21" t="s">
        <v>8</v>
      </c>
      <c r="F41" s="88" t="s">
        <v>113</v>
      </c>
      <c r="G41" s="31" t="s">
        <v>60</v>
      </c>
      <c r="H41" s="92">
        <v>150000</v>
      </c>
      <c r="I41" s="91">
        <v>44400</v>
      </c>
      <c r="J41" s="8">
        <f t="shared" si="1"/>
        <v>0.29599999999999999</v>
      </c>
      <c r="K41" s="2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02"/>
      <c r="C42" s="112"/>
      <c r="D42" s="102"/>
      <c r="E42" s="21" t="s">
        <v>8</v>
      </c>
      <c r="F42" s="88" t="s">
        <v>54</v>
      </c>
      <c r="G42" s="31" t="s">
        <v>61</v>
      </c>
      <c r="H42" s="92">
        <v>100000</v>
      </c>
      <c r="I42" s="91">
        <v>90000</v>
      </c>
      <c r="J42" s="8">
        <f t="shared" si="1"/>
        <v>0.9</v>
      </c>
      <c r="K42" s="2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02"/>
      <c r="C43" s="112"/>
      <c r="D43" s="103"/>
      <c r="E43" s="114" t="s">
        <v>24</v>
      </c>
      <c r="F43" s="99"/>
      <c r="G43" s="100"/>
      <c r="H43" s="23">
        <f>SUM(H40:H42)</f>
        <v>550000</v>
      </c>
      <c r="I43" s="23">
        <f>SUM(I40:I42)</f>
        <v>634400</v>
      </c>
      <c r="J43" s="80">
        <f t="shared" si="1"/>
        <v>1.1534545454545455</v>
      </c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02"/>
      <c r="C44" s="112"/>
      <c r="D44" s="121" t="s">
        <v>114</v>
      </c>
      <c r="E44" s="29" t="s">
        <v>8</v>
      </c>
      <c r="F44" s="87" t="s">
        <v>115</v>
      </c>
      <c r="G44" s="77" t="s">
        <v>127</v>
      </c>
      <c r="H44" s="30">
        <v>100000</v>
      </c>
      <c r="I44" s="91">
        <v>100500</v>
      </c>
      <c r="J44" s="8">
        <f t="shared" si="1"/>
        <v>1.0049999999999999</v>
      </c>
      <c r="K44" s="5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02"/>
      <c r="C45" s="112"/>
      <c r="D45" s="102"/>
      <c r="E45" s="29" t="s">
        <v>8</v>
      </c>
      <c r="F45" s="89" t="s">
        <v>116</v>
      </c>
      <c r="G45" s="93" t="s">
        <v>128</v>
      </c>
      <c r="H45" s="30">
        <v>100000</v>
      </c>
      <c r="I45" s="91">
        <v>100000</v>
      </c>
      <c r="J45" s="8">
        <f t="shared" si="1"/>
        <v>1</v>
      </c>
      <c r="K45" s="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02"/>
      <c r="C46" s="112"/>
      <c r="D46" s="103"/>
      <c r="E46" s="114" t="s">
        <v>24</v>
      </c>
      <c r="F46" s="99"/>
      <c r="G46" s="100"/>
      <c r="H46" s="23">
        <f>SUM(H44:H45)</f>
        <v>200000</v>
      </c>
      <c r="I46" s="23">
        <f>SUM(I44:I45)</f>
        <v>200500</v>
      </c>
      <c r="J46" s="80">
        <f t="shared" si="1"/>
        <v>1.0024999999999999</v>
      </c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02"/>
      <c r="C47" s="112"/>
      <c r="D47" s="107" t="s">
        <v>51</v>
      </c>
      <c r="E47" s="99"/>
      <c r="F47" s="99"/>
      <c r="G47" s="100"/>
      <c r="H47" s="27">
        <f>SUM(H39, H46,H35,H43)</f>
        <v>1450000</v>
      </c>
      <c r="I47" s="27">
        <f>SUM(I39, I46,I35,I43)</f>
        <v>885900</v>
      </c>
      <c r="J47" s="79">
        <f t="shared" si="1"/>
        <v>0.61096551724137926</v>
      </c>
      <c r="K47" s="2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02"/>
      <c r="C48" s="117" t="s">
        <v>62</v>
      </c>
      <c r="D48" s="116" t="s">
        <v>118</v>
      </c>
      <c r="E48" s="29" t="s">
        <v>28</v>
      </c>
      <c r="F48" s="31" t="s">
        <v>29</v>
      </c>
      <c r="G48" s="93" t="s">
        <v>129</v>
      </c>
      <c r="H48" s="30">
        <v>700000</v>
      </c>
      <c r="I48" s="30">
        <v>1300000</v>
      </c>
      <c r="J48" s="8">
        <f t="shared" si="1"/>
        <v>1.8571428571428572</v>
      </c>
      <c r="K48" s="2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02"/>
      <c r="C49" s="102"/>
      <c r="D49" s="102"/>
      <c r="E49" s="31" t="s">
        <v>8</v>
      </c>
      <c r="F49" s="31" t="s">
        <v>63</v>
      </c>
      <c r="G49" s="93" t="s">
        <v>131</v>
      </c>
      <c r="H49" s="30">
        <v>70000</v>
      </c>
      <c r="I49" s="30">
        <v>0</v>
      </c>
      <c r="J49" s="8">
        <f t="shared" si="1"/>
        <v>0</v>
      </c>
      <c r="K49" s="53" t="s">
        <v>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02"/>
      <c r="C50" s="102"/>
      <c r="D50" s="102"/>
      <c r="E50" s="29" t="s">
        <v>28</v>
      </c>
      <c r="F50" s="31" t="s">
        <v>64</v>
      </c>
      <c r="G50" s="93" t="s">
        <v>130</v>
      </c>
      <c r="H50" s="30">
        <v>10000</v>
      </c>
      <c r="I50" s="30">
        <v>0</v>
      </c>
      <c r="J50" s="8">
        <f t="shared" si="1"/>
        <v>0</v>
      </c>
      <c r="K50" s="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02"/>
      <c r="C51" s="102"/>
      <c r="D51" s="103"/>
      <c r="E51" s="114" t="s">
        <v>24</v>
      </c>
      <c r="F51" s="99"/>
      <c r="G51" s="100"/>
      <c r="H51" s="9">
        <f>SUM(H48:H50)</f>
        <v>780000</v>
      </c>
      <c r="I51" s="9">
        <f>SUM(I48:I50)</f>
        <v>1300000</v>
      </c>
      <c r="J51" s="80">
        <f t="shared" si="1"/>
        <v>1.6666666666666667</v>
      </c>
      <c r="K51" s="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02"/>
      <c r="C52" s="103"/>
      <c r="D52" s="107" t="s">
        <v>51</v>
      </c>
      <c r="E52" s="99"/>
      <c r="F52" s="99"/>
      <c r="G52" s="100"/>
      <c r="H52" s="27">
        <f>SUM(H51)</f>
        <v>780000</v>
      </c>
      <c r="I52" s="27">
        <f>SUM(I51)</f>
        <v>1300000</v>
      </c>
      <c r="J52" s="79">
        <f t="shared" si="1"/>
        <v>1.6666666666666667</v>
      </c>
      <c r="K52" s="2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02"/>
      <c r="C53" s="118" t="s">
        <v>117</v>
      </c>
      <c r="D53" s="105" t="s">
        <v>65</v>
      </c>
      <c r="E53" s="31" t="s">
        <v>8</v>
      </c>
      <c r="F53" s="84" t="s">
        <v>100</v>
      </c>
      <c r="G53" s="84" t="s">
        <v>132</v>
      </c>
      <c r="H53" s="30">
        <v>230000</v>
      </c>
      <c r="I53" s="91">
        <v>300500</v>
      </c>
      <c r="J53" s="8">
        <f t="shared" si="1"/>
        <v>1.3065217391304347</v>
      </c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:29" ht="15.75" customHeight="1">
      <c r="A54" s="1"/>
      <c r="B54" s="102"/>
      <c r="C54" s="118"/>
      <c r="D54" s="103"/>
      <c r="E54" s="106" t="s">
        <v>24</v>
      </c>
      <c r="F54" s="99"/>
      <c r="G54" s="100"/>
      <c r="H54" s="36">
        <f>SUM(H53)</f>
        <v>230000</v>
      </c>
      <c r="I54" s="36">
        <f>SUM(I53)</f>
        <v>300500</v>
      </c>
      <c r="J54" s="80">
        <f t="shared" si="1"/>
        <v>1.3065217391304347</v>
      </c>
      <c r="K54" s="26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ht="15.75" customHeight="1">
      <c r="A55" s="1"/>
      <c r="B55" s="102"/>
      <c r="C55" s="119"/>
      <c r="D55" s="107" t="s">
        <v>51</v>
      </c>
      <c r="E55" s="99"/>
      <c r="F55" s="99"/>
      <c r="G55" s="100"/>
      <c r="H55" s="27">
        <f>SUM(H54)</f>
        <v>230000</v>
      </c>
      <c r="I55" s="27">
        <f>SUM(I54)</f>
        <v>300500</v>
      </c>
      <c r="J55" s="79">
        <f t="shared" si="1"/>
        <v>1.3065217391304347</v>
      </c>
      <c r="K55" s="8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ht="15.75" customHeight="1">
      <c r="A56" s="1"/>
      <c r="B56" s="102"/>
      <c r="C56" s="105" t="s">
        <v>66</v>
      </c>
      <c r="D56" s="105" t="s">
        <v>31</v>
      </c>
      <c r="E56" s="21" t="s">
        <v>8</v>
      </c>
      <c r="F56" s="38" t="s">
        <v>31</v>
      </c>
      <c r="G56" s="94" t="s">
        <v>133</v>
      </c>
      <c r="H56" s="30">
        <v>100000</v>
      </c>
      <c r="I56" s="30">
        <v>0</v>
      </c>
      <c r="J56" s="8">
        <f t="shared" si="1"/>
        <v>0</v>
      </c>
      <c r="K56" s="5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02"/>
      <c r="C57" s="102"/>
      <c r="D57" s="103"/>
      <c r="E57" s="106" t="s">
        <v>24</v>
      </c>
      <c r="F57" s="99"/>
      <c r="G57" s="100"/>
      <c r="H57" s="39">
        <f>SUM(H56)</f>
        <v>100000</v>
      </c>
      <c r="I57" s="39">
        <f>SUM(I56)</f>
        <v>0</v>
      </c>
      <c r="J57" s="80">
        <f t="shared" si="1"/>
        <v>0</v>
      </c>
      <c r="K57" s="4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02"/>
      <c r="C58" s="103"/>
      <c r="D58" s="107" t="s">
        <v>51</v>
      </c>
      <c r="E58" s="99"/>
      <c r="F58" s="99"/>
      <c r="G58" s="100"/>
      <c r="H58" s="27">
        <f>SUM(H57)</f>
        <v>100000</v>
      </c>
      <c r="I58" s="27">
        <f>SUM(I57)</f>
        <v>0</v>
      </c>
      <c r="J58" s="79">
        <f t="shared" si="1"/>
        <v>0</v>
      </c>
      <c r="K58" s="28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ht="15.75" customHeight="1">
      <c r="A59" s="1"/>
      <c r="B59" s="103"/>
      <c r="C59" s="115" t="s">
        <v>36</v>
      </c>
      <c r="D59" s="99"/>
      <c r="E59" s="99"/>
      <c r="F59" s="99"/>
      <c r="G59" s="100"/>
      <c r="H59" s="41">
        <f>SUM(H32, H47, H52, H55, H58)</f>
        <v>3370000</v>
      </c>
      <c r="I59" s="41">
        <f>SUM(I32, I47, I52, I55, I58)</f>
        <v>2986400</v>
      </c>
      <c r="J59" s="82">
        <f t="shared" si="1"/>
        <v>0.88617210682492586</v>
      </c>
      <c r="K59" s="42" t="s">
        <v>67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5" t="s">
        <v>36</v>
      </c>
      <c r="H65" s="54" t="s">
        <v>70</v>
      </c>
      <c r="I65" s="55" t="s">
        <v>71</v>
      </c>
      <c r="J65" s="56" t="s">
        <v>74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35"/>
      <c r="G66" s="43" t="s">
        <v>0</v>
      </c>
      <c r="H66" s="6">
        <f>H19</f>
        <v>3211417</v>
      </c>
      <c r="I66" s="6">
        <f>I19</f>
        <v>4753335</v>
      </c>
      <c r="J66" s="8">
        <f t="shared" ref="J66:J68" si="2">IFERROR(I66/H66,"-%")</f>
        <v>1.4801363385695474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35"/>
      <c r="G67" s="43" t="s">
        <v>37</v>
      </c>
      <c r="H67" s="6">
        <f>H59</f>
        <v>3370000</v>
      </c>
      <c r="I67" s="6">
        <f>I59</f>
        <v>2986400</v>
      </c>
      <c r="J67" s="8">
        <f>IFERROR(I67/H67,"-%")</f>
        <v>0.88617210682492586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95" t="s">
        <v>134</v>
      </c>
      <c r="G68" s="44" t="s">
        <v>68</v>
      </c>
      <c r="H68" s="45">
        <f t="shared" ref="H68:I68" si="3">H66-H67</f>
        <v>-158583</v>
      </c>
      <c r="I68" s="45">
        <f t="shared" si="3"/>
        <v>1766935</v>
      </c>
      <c r="J68" s="46">
        <f t="shared" si="2"/>
        <v>-11.142020266989526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35"/>
      <c r="G69" s="35"/>
      <c r="H69" s="35"/>
      <c r="I69" s="3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5" t="s">
        <v>8</v>
      </c>
      <c r="H73" s="54" t="s">
        <v>70</v>
      </c>
      <c r="I73" s="55" t="s">
        <v>71</v>
      </c>
      <c r="J73" s="56" t="s">
        <v>74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43" t="s">
        <v>0</v>
      </c>
      <c r="H74" s="77">
        <f>H12</f>
        <v>1742362</v>
      </c>
      <c r="I74" s="6">
        <f>I12</f>
        <v>2218280</v>
      </c>
      <c r="J74" s="47">
        <f>IFERROR(I74/H74,"-%")</f>
        <v>1.2731453050514188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43" t="s">
        <v>37</v>
      </c>
      <c r="H75" s="6">
        <f>SUMIF(E21:E59, "학생", H21:H59)</f>
        <v>1910000</v>
      </c>
      <c r="I75" s="6">
        <f>SUMIF(E18:E55, "학생", I18:I55)</f>
        <v>686400</v>
      </c>
      <c r="J75" s="47">
        <f>IFERROR(I75/H75,"-%")</f>
        <v>0.35937172774869108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44" t="s">
        <v>68</v>
      </c>
      <c r="H76" s="45">
        <f t="shared" ref="H76" si="4">H74-H75</f>
        <v>-167638</v>
      </c>
      <c r="I76" s="45">
        <f>I74-I75</f>
        <v>1531880</v>
      </c>
      <c r="J76" s="48">
        <f>IFERROR(I76/H76, "%")</f>
        <v>-9.1380235984681271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5" t="s">
        <v>25</v>
      </c>
      <c r="H78" s="54" t="s">
        <v>70</v>
      </c>
      <c r="I78" s="55" t="s">
        <v>71</v>
      </c>
      <c r="J78" s="56" t="s">
        <v>74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43" t="s">
        <v>0</v>
      </c>
      <c r="H79" s="77">
        <f>H14</f>
        <v>400000</v>
      </c>
      <c r="I79" s="6">
        <f>I14</f>
        <v>1000000</v>
      </c>
      <c r="J79" s="8">
        <f>IFERROR(I79/H79,"-%")</f>
        <v>2.5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43" t="s">
        <v>37</v>
      </c>
      <c r="H80" s="6">
        <f>SUMIF(E29:E59, "본회계", H29:H59)</f>
        <v>300000</v>
      </c>
      <c r="I80" s="6">
        <f>SUMIF(E21:E59, "본회계", I21:I59)</f>
        <v>1000000</v>
      </c>
      <c r="J80" s="8">
        <f>IFERROR(I80/H80,"-%")</f>
        <v>3.3333333333333335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44" t="s">
        <v>68</v>
      </c>
      <c r="H81" s="45">
        <f>H79-H80</f>
        <v>100000</v>
      </c>
      <c r="I81" s="45">
        <f t="shared" ref="I81" si="5">I79-I80</f>
        <v>0</v>
      </c>
      <c r="J81" s="48">
        <f>IFERROR(I81/H81, "%")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5" t="s">
        <v>28</v>
      </c>
      <c r="H83" s="54" t="s">
        <v>69</v>
      </c>
      <c r="I83" s="55" t="s">
        <v>71</v>
      </c>
      <c r="J83" s="56" t="s">
        <v>74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43" t="s">
        <v>0</v>
      </c>
      <c r="H84" s="6">
        <f>H18</f>
        <v>1069055</v>
      </c>
      <c r="I84" s="6">
        <f>I18</f>
        <v>1535055</v>
      </c>
      <c r="J84" s="8">
        <f>IFERROR(I84/H84,"-%")</f>
        <v>1.4358989949067167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43" t="s">
        <v>37</v>
      </c>
      <c r="H85" s="6">
        <f>SUMIF(E21:E59, "자치", H21:H59)</f>
        <v>1060000</v>
      </c>
      <c r="I85" s="6">
        <f>SUMIF(E21:E59, "자치", I21:I59)</f>
        <v>1300000</v>
      </c>
      <c r="J85" s="5">
        <f>IFERROR(I85/H85,"-%")</f>
        <v>1.2264150943396226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44" t="s">
        <v>68</v>
      </c>
      <c r="H86" s="45">
        <f t="shared" ref="H86" si="6">H84-H85</f>
        <v>9055</v>
      </c>
      <c r="I86" s="45">
        <f>I84-I85</f>
        <v>235055</v>
      </c>
      <c r="J86" s="46">
        <f>I86/H86</f>
        <v>25.958586416344563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78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/>
    <row r="292" spans="1:29" ht="15.75" customHeight="1"/>
    <row r="293" spans="1:29" ht="15.75" customHeight="1"/>
    <row r="294" spans="1:29" ht="15.75" customHeight="1"/>
    <row r="295" spans="1:29" ht="15.75" customHeight="1"/>
    <row r="296" spans="1:29" ht="15.75" customHeight="1"/>
    <row r="297" spans="1:29" ht="15.75" customHeight="1"/>
    <row r="298" spans="1:29" ht="15.75" customHeight="1"/>
    <row r="299" spans="1:29" ht="15.75" customHeight="1"/>
    <row r="300" spans="1:29" ht="15.75" customHeight="1"/>
    <row r="301" spans="1:29" ht="15.75" customHeight="1"/>
    <row r="302" spans="1:29" ht="15.75" customHeight="1"/>
    <row r="303" spans="1:29" ht="15.75" customHeight="1"/>
    <row r="304" spans="1:2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2">
    <mergeCell ref="C23:C32"/>
    <mergeCell ref="C33:C47"/>
    <mergeCell ref="D44:D46"/>
    <mergeCell ref="E46:G46"/>
    <mergeCell ref="D47:G47"/>
    <mergeCell ref="D33:D35"/>
    <mergeCell ref="E35:G35"/>
    <mergeCell ref="D36:D39"/>
    <mergeCell ref="E39:G39"/>
    <mergeCell ref="D40:D43"/>
    <mergeCell ref="E43:G43"/>
    <mergeCell ref="C48:C52"/>
    <mergeCell ref="D48:D51"/>
    <mergeCell ref="E51:G51"/>
    <mergeCell ref="D52:G52"/>
    <mergeCell ref="C53:C55"/>
    <mergeCell ref="D53:D54"/>
    <mergeCell ref="E54:G54"/>
    <mergeCell ref="D55:G55"/>
    <mergeCell ref="C56:C58"/>
    <mergeCell ref="D56:D57"/>
    <mergeCell ref="E57:G57"/>
    <mergeCell ref="D58:G58"/>
    <mergeCell ref="F18:G18"/>
    <mergeCell ref="E19:G19"/>
    <mergeCell ref="B21:K21"/>
    <mergeCell ref="B23:B59"/>
    <mergeCell ref="D23:D25"/>
    <mergeCell ref="E25:G25"/>
    <mergeCell ref="D32:G32"/>
    <mergeCell ref="C59:G59"/>
    <mergeCell ref="D26:D28"/>
    <mergeCell ref="E28:G28"/>
    <mergeCell ref="D29:D31"/>
    <mergeCell ref="E31:G31"/>
    <mergeCell ref="D3:K3"/>
    <mergeCell ref="D5:D19"/>
    <mergeCell ref="E5:E12"/>
    <mergeCell ref="F12:G12"/>
    <mergeCell ref="E13:E14"/>
    <mergeCell ref="F14:G14"/>
    <mergeCell ref="E15:E18"/>
  </mergeCells>
  <phoneticPr fontId="5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3561-492B-C444-A9B8-E3D59E236799}">
  <sheetPr>
    <outlinePr summaryBelow="0" summaryRight="0"/>
  </sheetPr>
  <dimension ref="A1:AC999"/>
  <sheetViews>
    <sheetView tabSelected="1" topLeftCell="B1" zoomScale="87" zoomScaleNormal="100" workbookViewId="0">
      <pane ySplit="4" topLeftCell="A14" activePane="bottomLeft" state="frozen"/>
      <selection pane="bottomLeft" activeCell="D40" sqref="D40"/>
    </sheetView>
  </sheetViews>
  <sheetFormatPr baseColWidth="10" defaultColWidth="14.5" defaultRowHeight="15" customHeight="1"/>
  <cols>
    <col min="1" max="3" width="14.5" style="58"/>
    <col min="4" max="4" width="41.5" style="58" customWidth="1"/>
    <col min="5" max="5" width="8.83203125" style="58" customWidth="1"/>
    <col min="6" max="10" width="14.5" style="58"/>
    <col min="11" max="11" width="36.83203125" style="58" customWidth="1"/>
    <col min="12" max="12" width="14.33203125" style="58" customWidth="1"/>
    <col min="13" max="13" width="40.5" style="58" customWidth="1"/>
    <col min="14" max="16384" width="14.5" style="58"/>
  </cols>
  <sheetData>
    <row r="1" spans="1:29" ht="15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29.25" customHeight="1">
      <c r="A2" s="59"/>
      <c r="B2" s="124" t="s">
        <v>98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5.75" customHeight="1">
      <c r="A3" s="59"/>
      <c r="B3" s="59"/>
      <c r="C3" s="59"/>
      <c r="D3" s="59"/>
      <c r="E3" s="59"/>
      <c r="F3" s="59"/>
      <c r="G3" s="62"/>
      <c r="H3" s="62"/>
      <c r="I3" s="62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15.75" customHeight="1">
      <c r="A4" s="59"/>
      <c r="B4" s="75" t="s">
        <v>97</v>
      </c>
      <c r="C4" s="75" t="s">
        <v>96</v>
      </c>
      <c r="D4" s="75" t="s">
        <v>95</v>
      </c>
      <c r="E4" s="75" t="s">
        <v>4</v>
      </c>
      <c r="F4" s="75" t="s">
        <v>94</v>
      </c>
      <c r="G4" s="76" t="s">
        <v>0</v>
      </c>
      <c r="H4" s="76" t="s">
        <v>37</v>
      </c>
      <c r="I4" s="76" t="s">
        <v>68</v>
      </c>
      <c r="J4" s="75" t="s">
        <v>93</v>
      </c>
      <c r="K4" s="75" t="s">
        <v>92</v>
      </c>
      <c r="L4" s="75" t="s">
        <v>91</v>
      </c>
      <c r="M4" s="75" t="s">
        <v>6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5.75" customHeight="1">
      <c r="A5" s="63"/>
      <c r="B5" s="64"/>
      <c r="C5" s="72" t="s">
        <v>90</v>
      </c>
      <c r="D5" s="72" t="s">
        <v>89</v>
      </c>
      <c r="E5" s="72" t="s">
        <v>88</v>
      </c>
      <c r="F5" s="72" t="s">
        <v>87</v>
      </c>
      <c r="G5" s="66"/>
      <c r="H5" s="74" t="s">
        <v>86</v>
      </c>
      <c r="I5" s="73" t="s">
        <v>68</v>
      </c>
      <c r="J5" s="72" t="s">
        <v>85</v>
      </c>
      <c r="K5" s="72" t="s">
        <v>84</v>
      </c>
      <c r="L5" s="72" t="s">
        <v>83</v>
      </c>
      <c r="M5" s="72" t="s">
        <v>82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5.75" customHeight="1">
      <c r="A6" s="63"/>
      <c r="B6" s="64">
        <v>20220315</v>
      </c>
      <c r="C6" s="69" t="s">
        <v>77</v>
      </c>
      <c r="D6" s="64" t="s">
        <v>145</v>
      </c>
      <c r="E6" s="67" t="s">
        <v>144</v>
      </c>
      <c r="F6" s="69" t="s">
        <v>81</v>
      </c>
      <c r="G6" s="66">
        <v>1280917</v>
      </c>
      <c r="H6" s="66"/>
      <c r="I6" s="65">
        <f>G6-H6</f>
        <v>1280917</v>
      </c>
      <c r="J6" s="64">
        <v>20220829</v>
      </c>
      <c r="K6" s="64"/>
      <c r="L6" s="64"/>
      <c r="M6" s="64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5.75" customHeight="1">
      <c r="A7" s="59"/>
      <c r="B7" s="64">
        <v>20220315</v>
      </c>
      <c r="C7" s="69" t="s">
        <v>77</v>
      </c>
      <c r="D7" s="64" t="s">
        <v>146</v>
      </c>
      <c r="E7" s="67" t="s">
        <v>147</v>
      </c>
      <c r="F7" s="59" t="s">
        <v>76</v>
      </c>
      <c r="G7" s="66">
        <v>15000</v>
      </c>
      <c r="H7" s="66"/>
      <c r="I7" s="65">
        <f t="shared" ref="I7:I38" si="0">I6+G7-H7</f>
        <v>1295917</v>
      </c>
      <c r="J7" s="64">
        <v>20220829</v>
      </c>
      <c r="K7" s="64"/>
      <c r="L7" s="64"/>
      <c r="M7" s="64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ht="15.75" customHeight="1">
      <c r="A8" s="59"/>
      <c r="B8" s="64">
        <v>20220315</v>
      </c>
      <c r="C8" s="69" t="s">
        <v>77</v>
      </c>
      <c r="D8" s="64" t="s">
        <v>80</v>
      </c>
      <c r="E8" s="67" t="s">
        <v>147</v>
      </c>
      <c r="F8" s="64" t="s">
        <v>76</v>
      </c>
      <c r="G8" s="66">
        <v>15000</v>
      </c>
      <c r="H8" s="66"/>
      <c r="I8" s="65">
        <f t="shared" si="0"/>
        <v>1310917</v>
      </c>
      <c r="J8" s="64">
        <v>20220830</v>
      </c>
      <c r="K8" s="64"/>
      <c r="L8" s="64"/>
      <c r="M8" s="64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15.75" customHeight="1">
      <c r="A9" s="59"/>
      <c r="B9" s="64">
        <v>20220315</v>
      </c>
      <c r="C9" s="69" t="s">
        <v>77</v>
      </c>
      <c r="D9" s="64" t="s">
        <v>80</v>
      </c>
      <c r="E9" s="67" t="s">
        <v>147</v>
      </c>
      <c r="F9" s="64" t="s">
        <v>76</v>
      </c>
      <c r="G9" s="66">
        <v>15000</v>
      </c>
      <c r="H9" s="66"/>
      <c r="I9" s="65">
        <f t="shared" si="0"/>
        <v>1325917</v>
      </c>
      <c r="J9" s="64">
        <v>20220830</v>
      </c>
      <c r="K9" s="64"/>
      <c r="L9" s="64"/>
      <c r="M9" s="64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15.75" customHeight="1">
      <c r="A10" s="59"/>
      <c r="B10" s="64">
        <v>20220315</v>
      </c>
      <c r="C10" s="69" t="s">
        <v>77</v>
      </c>
      <c r="D10" s="64" t="s">
        <v>80</v>
      </c>
      <c r="E10" s="67" t="s">
        <v>147</v>
      </c>
      <c r="F10" s="64" t="s">
        <v>76</v>
      </c>
      <c r="G10" s="66">
        <v>15000</v>
      </c>
      <c r="H10" s="66"/>
      <c r="I10" s="65">
        <f t="shared" si="0"/>
        <v>1340917</v>
      </c>
      <c r="J10" s="64">
        <v>20220830</v>
      </c>
      <c r="K10" s="64"/>
      <c r="L10" s="64"/>
      <c r="M10" s="64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5.75" customHeight="1">
      <c r="A11" s="59"/>
      <c r="B11" s="64">
        <v>20220315</v>
      </c>
      <c r="C11" s="69" t="s">
        <v>77</v>
      </c>
      <c r="D11" s="64" t="s">
        <v>80</v>
      </c>
      <c r="E11" s="67" t="s">
        <v>147</v>
      </c>
      <c r="F11" s="64" t="s">
        <v>76</v>
      </c>
      <c r="G11" s="66">
        <v>15000</v>
      </c>
      <c r="H11" s="66"/>
      <c r="I11" s="65">
        <f t="shared" si="0"/>
        <v>1355917</v>
      </c>
      <c r="J11" s="64">
        <v>20220830</v>
      </c>
      <c r="K11" s="64"/>
      <c r="L11" s="64"/>
      <c r="M11" s="64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15.75" customHeight="1">
      <c r="A12" s="59"/>
      <c r="B12" s="64">
        <v>20220315</v>
      </c>
      <c r="C12" s="69" t="s">
        <v>77</v>
      </c>
      <c r="D12" s="64" t="s">
        <v>80</v>
      </c>
      <c r="E12" s="67" t="s">
        <v>147</v>
      </c>
      <c r="F12" s="64" t="s">
        <v>76</v>
      </c>
      <c r="G12" s="66">
        <v>15000</v>
      </c>
      <c r="H12" s="66"/>
      <c r="I12" s="65">
        <f t="shared" si="0"/>
        <v>1370917</v>
      </c>
      <c r="J12" s="64">
        <v>20220830</v>
      </c>
      <c r="K12" s="64"/>
      <c r="L12" s="64"/>
      <c r="M12" s="64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5.75" customHeight="1">
      <c r="A13" s="59"/>
      <c r="B13" s="64">
        <v>20220315</v>
      </c>
      <c r="C13" s="69" t="s">
        <v>77</v>
      </c>
      <c r="D13" s="64" t="s">
        <v>80</v>
      </c>
      <c r="E13" s="67" t="s">
        <v>147</v>
      </c>
      <c r="F13" s="64" t="s">
        <v>76</v>
      </c>
      <c r="G13" s="66">
        <v>15000</v>
      </c>
      <c r="H13" s="66"/>
      <c r="I13" s="65">
        <f t="shared" si="0"/>
        <v>1385917</v>
      </c>
      <c r="J13" s="64">
        <v>20220830</v>
      </c>
      <c r="K13" s="64"/>
      <c r="L13" s="64"/>
      <c r="M13" s="64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15.75" customHeight="1">
      <c r="A14" s="59"/>
      <c r="B14" s="64">
        <v>20220315</v>
      </c>
      <c r="C14" s="69" t="s">
        <v>77</v>
      </c>
      <c r="D14" s="64" t="s">
        <v>80</v>
      </c>
      <c r="E14" s="67" t="s">
        <v>147</v>
      </c>
      <c r="F14" s="64" t="s">
        <v>76</v>
      </c>
      <c r="G14" s="66">
        <v>15000</v>
      </c>
      <c r="H14" s="66"/>
      <c r="I14" s="65">
        <f t="shared" si="0"/>
        <v>1400917</v>
      </c>
      <c r="J14" s="64">
        <v>20220830</v>
      </c>
      <c r="K14" s="64"/>
      <c r="L14" s="64"/>
      <c r="M14" s="64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ht="15.75" customHeight="1">
      <c r="A15" s="59"/>
      <c r="B15" s="64">
        <v>20220315</v>
      </c>
      <c r="C15" s="69" t="s">
        <v>77</v>
      </c>
      <c r="D15" s="64" t="s">
        <v>80</v>
      </c>
      <c r="E15" s="67" t="s">
        <v>147</v>
      </c>
      <c r="F15" s="64" t="s">
        <v>76</v>
      </c>
      <c r="G15" s="66">
        <v>15000</v>
      </c>
      <c r="H15" s="66"/>
      <c r="I15" s="65">
        <f t="shared" si="0"/>
        <v>1415917</v>
      </c>
      <c r="J15" s="64">
        <v>20220830</v>
      </c>
      <c r="K15" s="64"/>
      <c r="L15" s="64"/>
      <c r="M15" s="64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5.75" customHeight="1">
      <c r="A16" s="59"/>
      <c r="B16" s="64">
        <v>20220315</v>
      </c>
      <c r="C16" s="69" t="s">
        <v>77</v>
      </c>
      <c r="D16" s="64" t="s">
        <v>80</v>
      </c>
      <c r="E16" s="67" t="s">
        <v>147</v>
      </c>
      <c r="F16" s="64" t="s">
        <v>76</v>
      </c>
      <c r="G16" s="66">
        <v>15000</v>
      </c>
      <c r="H16" s="66"/>
      <c r="I16" s="65">
        <f t="shared" si="0"/>
        <v>1430917</v>
      </c>
      <c r="J16" s="64">
        <v>20220830</v>
      </c>
      <c r="K16" s="64"/>
      <c r="L16" s="64"/>
      <c r="M16" s="64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15.75" customHeight="1">
      <c r="A17" s="59"/>
      <c r="B17" s="64">
        <v>20220315</v>
      </c>
      <c r="C17" s="69" t="s">
        <v>77</v>
      </c>
      <c r="D17" s="64" t="s">
        <v>80</v>
      </c>
      <c r="E17" s="67" t="s">
        <v>147</v>
      </c>
      <c r="F17" s="64" t="s">
        <v>76</v>
      </c>
      <c r="G17" s="66">
        <v>15000</v>
      </c>
      <c r="H17" s="66"/>
      <c r="I17" s="65">
        <f t="shared" si="0"/>
        <v>1445917</v>
      </c>
      <c r="J17" s="64">
        <v>20220830</v>
      </c>
      <c r="K17" s="64"/>
      <c r="L17" s="64"/>
      <c r="M17" s="64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ht="15.75" customHeight="1">
      <c r="A18" s="59"/>
      <c r="B18" s="64">
        <v>20220315</v>
      </c>
      <c r="C18" s="69" t="s">
        <v>77</v>
      </c>
      <c r="D18" s="64" t="s">
        <v>80</v>
      </c>
      <c r="E18" s="67" t="s">
        <v>147</v>
      </c>
      <c r="F18" s="64" t="s">
        <v>76</v>
      </c>
      <c r="G18" s="66">
        <v>15000</v>
      </c>
      <c r="H18" s="66"/>
      <c r="I18" s="65">
        <f t="shared" si="0"/>
        <v>1460917</v>
      </c>
      <c r="J18" s="64">
        <v>20220830</v>
      </c>
      <c r="K18" s="64"/>
      <c r="L18" s="64"/>
      <c r="M18" s="64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ht="15.75" customHeight="1">
      <c r="A19" s="59"/>
      <c r="B19" s="64">
        <v>20220315</v>
      </c>
      <c r="C19" s="69" t="s">
        <v>77</v>
      </c>
      <c r="D19" s="64" t="s">
        <v>80</v>
      </c>
      <c r="E19" s="67" t="s">
        <v>147</v>
      </c>
      <c r="F19" s="64" t="s">
        <v>76</v>
      </c>
      <c r="G19" s="66">
        <v>15000</v>
      </c>
      <c r="H19" s="66"/>
      <c r="I19" s="65">
        <f t="shared" si="0"/>
        <v>1475917</v>
      </c>
      <c r="J19" s="64">
        <v>20220830</v>
      </c>
      <c r="K19" s="64"/>
      <c r="L19" s="64"/>
      <c r="M19" s="64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15.75" customHeight="1">
      <c r="A20" s="59"/>
      <c r="B20" s="64">
        <v>20220315</v>
      </c>
      <c r="C20" s="69" t="s">
        <v>77</v>
      </c>
      <c r="D20" s="64" t="s">
        <v>80</v>
      </c>
      <c r="E20" s="67" t="s">
        <v>147</v>
      </c>
      <c r="F20" s="64" t="s">
        <v>76</v>
      </c>
      <c r="G20" s="66">
        <v>15000</v>
      </c>
      <c r="H20" s="66"/>
      <c r="I20" s="65">
        <f t="shared" si="0"/>
        <v>1490917</v>
      </c>
      <c r="J20" s="64">
        <v>20220830</v>
      </c>
      <c r="K20" s="64"/>
      <c r="L20" s="64"/>
      <c r="M20" s="64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15.75" customHeight="1">
      <c r="A21" s="59"/>
      <c r="B21" s="64">
        <v>20220315</v>
      </c>
      <c r="C21" s="69" t="s">
        <v>77</v>
      </c>
      <c r="D21" s="64" t="s">
        <v>80</v>
      </c>
      <c r="E21" s="67" t="s">
        <v>147</v>
      </c>
      <c r="F21" s="64" t="s">
        <v>76</v>
      </c>
      <c r="G21" s="66">
        <v>15000</v>
      </c>
      <c r="H21" s="66"/>
      <c r="I21" s="65">
        <f t="shared" si="0"/>
        <v>1505917</v>
      </c>
      <c r="J21" s="64">
        <v>20220830</v>
      </c>
      <c r="K21" s="64"/>
      <c r="L21" s="64"/>
      <c r="M21" s="64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ht="15.75" customHeight="1">
      <c r="A22" s="59"/>
      <c r="B22" s="64">
        <v>20220315</v>
      </c>
      <c r="C22" s="69" t="s">
        <v>77</v>
      </c>
      <c r="D22" s="64" t="s">
        <v>80</v>
      </c>
      <c r="E22" s="67" t="s">
        <v>147</v>
      </c>
      <c r="F22" s="64" t="s">
        <v>76</v>
      </c>
      <c r="G22" s="66">
        <v>15000</v>
      </c>
      <c r="H22" s="66"/>
      <c r="I22" s="65">
        <f t="shared" si="0"/>
        <v>1520917</v>
      </c>
      <c r="J22" s="64">
        <v>20220830</v>
      </c>
      <c r="K22" s="64"/>
      <c r="L22" s="64"/>
      <c r="M22" s="64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ht="15.75" customHeight="1">
      <c r="A23" s="59"/>
      <c r="B23" s="64">
        <v>20220315</v>
      </c>
      <c r="C23" s="69" t="s">
        <v>77</v>
      </c>
      <c r="D23" s="64" t="s">
        <v>80</v>
      </c>
      <c r="E23" s="67" t="s">
        <v>147</v>
      </c>
      <c r="F23" s="64" t="s">
        <v>76</v>
      </c>
      <c r="G23" s="66">
        <v>15000</v>
      </c>
      <c r="H23" s="66"/>
      <c r="I23" s="65">
        <f t="shared" si="0"/>
        <v>1535917</v>
      </c>
      <c r="J23" s="64">
        <v>20220830</v>
      </c>
      <c r="K23" s="64"/>
      <c r="L23" s="64"/>
      <c r="M23" s="64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5.75" customHeight="1">
      <c r="A24" s="59"/>
      <c r="B24" s="64">
        <v>20220315</v>
      </c>
      <c r="C24" s="69" t="s">
        <v>77</v>
      </c>
      <c r="D24" s="64" t="s">
        <v>80</v>
      </c>
      <c r="E24" s="67" t="s">
        <v>147</v>
      </c>
      <c r="F24" s="64" t="s">
        <v>76</v>
      </c>
      <c r="G24" s="66">
        <v>15000</v>
      </c>
      <c r="H24" s="66"/>
      <c r="I24" s="65">
        <f t="shared" si="0"/>
        <v>1550917</v>
      </c>
      <c r="J24" s="64">
        <v>20220830</v>
      </c>
      <c r="K24" s="71"/>
      <c r="L24" s="64"/>
      <c r="M24" s="64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ht="15.75" customHeight="1">
      <c r="A25" s="59"/>
      <c r="B25" s="64">
        <v>20220315</v>
      </c>
      <c r="C25" s="69" t="s">
        <v>77</v>
      </c>
      <c r="D25" s="64" t="s">
        <v>80</v>
      </c>
      <c r="E25" s="67" t="s">
        <v>147</v>
      </c>
      <c r="F25" s="64" t="s">
        <v>76</v>
      </c>
      <c r="G25" s="66">
        <v>15000</v>
      </c>
      <c r="H25" s="66"/>
      <c r="I25" s="65">
        <f t="shared" si="0"/>
        <v>1565917</v>
      </c>
      <c r="J25" s="64">
        <v>20220830</v>
      </c>
      <c r="K25" s="64"/>
      <c r="L25" s="64"/>
      <c r="M25" s="64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5.75" customHeight="1">
      <c r="A26" s="59"/>
      <c r="B26" s="64">
        <v>20220315</v>
      </c>
      <c r="C26" s="69" t="s">
        <v>77</v>
      </c>
      <c r="D26" s="64" t="s">
        <v>80</v>
      </c>
      <c r="E26" s="67" t="s">
        <v>147</v>
      </c>
      <c r="F26" s="64" t="s">
        <v>76</v>
      </c>
      <c r="G26" s="66">
        <v>15000</v>
      </c>
      <c r="H26" s="66"/>
      <c r="I26" s="65">
        <f t="shared" si="0"/>
        <v>1580917</v>
      </c>
      <c r="J26" s="64">
        <v>20220831</v>
      </c>
      <c r="K26" s="64"/>
      <c r="L26" s="64"/>
      <c r="M26" s="64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ht="15.75" customHeight="1">
      <c r="A27" s="59"/>
      <c r="B27" s="64">
        <v>20220315</v>
      </c>
      <c r="C27" s="69" t="s">
        <v>77</v>
      </c>
      <c r="D27" s="64" t="s">
        <v>80</v>
      </c>
      <c r="E27" s="67" t="s">
        <v>147</v>
      </c>
      <c r="F27" s="64" t="s">
        <v>76</v>
      </c>
      <c r="G27" s="66">
        <v>15000</v>
      </c>
      <c r="H27" s="66"/>
      <c r="I27" s="65">
        <f t="shared" si="0"/>
        <v>1595917</v>
      </c>
      <c r="J27" s="64">
        <v>20220831</v>
      </c>
      <c r="K27" s="64"/>
      <c r="L27" s="64"/>
      <c r="M27" s="64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ht="15.75" customHeight="1">
      <c r="A28" s="59"/>
      <c r="B28" s="64">
        <v>20220315</v>
      </c>
      <c r="C28" s="69" t="s">
        <v>77</v>
      </c>
      <c r="D28" s="64" t="s">
        <v>80</v>
      </c>
      <c r="E28" s="67" t="s">
        <v>147</v>
      </c>
      <c r="F28" s="64" t="s">
        <v>76</v>
      </c>
      <c r="G28" s="66">
        <v>15000</v>
      </c>
      <c r="H28" s="66"/>
      <c r="I28" s="65">
        <f t="shared" si="0"/>
        <v>1610917</v>
      </c>
      <c r="J28" s="64">
        <v>20220901</v>
      </c>
      <c r="K28" s="64"/>
      <c r="L28" s="64"/>
      <c r="M28" s="64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ht="15.75" customHeight="1">
      <c r="A29" s="59"/>
      <c r="B29" s="64">
        <v>20220315</v>
      </c>
      <c r="C29" s="69" t="s">
        <v>77</v>
      </c>
      <c r="D29" s="64" t="s">
        <v>80</v>
      </c>
      <c r="E29" s="67" t="s">
        <v>147</v>
      </c>
      <c r="F29" s="64" t="s">
        <v>76</v>
      </c>
      <c r="G29" s="66">
        <v>15000</v>
      </c>
      <c r="H29" s="66"/>
      <c r="I29" s="65">
        <f t="shared" si="0"/>
        <v>1625917</v>
      </c>
      <c r="J29" s="64">
        <v>20220901</v>
      </c>
      <c r="K29" s="64"/>
      <c r="L29" s="64"/>
      <c r="M29" s="64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ht="15.75" customHeight="1">
      <c r="A30" s="59"/>
      <c r="B30" s="64">
        <v>20220315</v>
      </c>
      <c r="C30" s="69" t="s">
        <v>77</v>
      </c>
      <c r="D30" s="64" t="s">
        <v>80</v>
      </c>
      <c r="E30" s="67" t="s">
        <v>147</v>
      </c>
      <c r="F30" s="64" t="s">
        <v>76</v>
      </c>
      <c r="G30" s="66">
        <v>15000</v>
      </c>
      <c r="H30" s="66"/>
      <c r="I30" s="65">
        <f t="shared" si="0"/>
        <v>1640917</v>
      </c>
      <c r="J30" s="64">
        <v>20220901</v>
      </c>
      <c r="K30" s="64"/>
      <c r="L30" s="64"/>
      <c r="M30" s="64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5.75" customHeight="1">
      <c r="A31" s="59"/>
      <c r="B31" s="64">
        <v>20220315</v>
      </c>
      <c r="C31" s="69" t="s">
        <v>77</v>
      </c>
      <c r="D31" s="64" t="s">
        <v>80</v>
      </c>
      <c r="E31" s="67" t="s">
        <v>147</v>
      </c>
      <c r="F31" s="64" t="s">
        <v>76</v>
      </c>
      <c r="G31" s="66">
        <v>15000</v>
      </c>
      <c r="H31" s="66"/>
      <c r="I31" s="65">
        <f t="shared" si="0"/>
        <v>1655917</v>
      </c>
      <c r="J31" s="64">
        <v>20220901</v>
      </c>
      <c r="K31" s="64"/>
      <c r="L31" s="64"/>
      <c r="M31" s="64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ht="15.75" customHeight="1">
      <c r="A32" s="59"/>
      <c r="B32" s="64">
        <v>20220315</v>
      </c>
      <c r="C32" s="69" t="s">
        <v>77</v>
      </c>
      <c r="D32" s="64" t="s">
        <v>80</v>
      </c>
      <c r="E32" s="67" t="s">
        <v>147</v>
      </c>
      <c r="F32" s="64" t="s">
        <v>76</v>
      </c>
      <c r="G32" s="66">
        <v>15000</v>
      </c>
      <c r="H32" s="66"/>
      <c r="I32" s="65">
        <f t="shared" si="0"/>
        <v>1670917</v>
      </c>
      <c r="J32" s="64">
        <v>20220901</v>
      </c>
      <c r="K32" s="64"/>
      <c r="L32" s="64"/>
      <c r="M32" s="64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5.75" customHeight="1">
      <c r="A33" s="59"/>
      <c r="B33" s="64">
        <v>20220315</v>
      </c>
      <c r="C33" s="69" t="s">
        <v>77</v>
      </c>
      <c r="D33" s="64" t="s">
        <v>80</v>
      </c>
      <c r="E33" s="67" t="s">
        <v>147</v>
      </c>
      <c r="F33" s="64" t="s">
        <v>76</v>
      </c>
      <c r="G33" s="66">
        <v>15000</v>
      </c>
      <c r="H33" s="66"/>
      <c r="I33" s="65">
        <f t="shared" si="0"/>
        <v>1685917</v>
      </c>
      <c r="J33" s="64">
        <v>20220903</v>
      </c>
      <c r="K33" s="64"/>
      <c r="L33" s="64"/>
      <c r="M33" s="64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ht="15.75" customHeight="1">
      <c r="A34" s="59"/>
      <c r="B34" s="64">
        <v>20220315</v>
      </c>
      <c r="C34" s="69" t="s">
        <v>77</v>
      </c>
      <c r="D34" s="64" t="s">
        <v>80</v>
      </c>
      <c r="E34" s="67" t="s">
        <v>147</v>
      </c>
      <c r="F34" s="64" t="s">
        <v>76</v>
      </c>
      <c r="G34" s="66">
        <v>15000</v>
      </c>
      <c r="H34" s="66"/>
      <c r="I34" s="65">
        <f t="shared" si="0"/>
        <v>1700917</v>
      </c>
      <c r="J34" s="64">
        <v>20220905</v>
      </c>
      <c r="K34" s="64"/>
      <c r="L34" s="64"/>
      <c r="M34" s="64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ht="15.75" customHeight="1">
      <c r="A35" s="59"/>
      <c r="B35" s="64">
        <v>20220315</v>
      </c>
      <c r="C35" s="69" t="s">
        <v>77</v>
      </c>
      <c r="D35" s="64" t="s">
        <v>80</v>
      </c>
      <c r="E35" s="67" t="s">
        <v>147</v>
      </c>
      <c r="F35" s="64" t="s">
        <v>76</v>
      </c>
      <c r="G35" s="66">
        <v>15000</v>
      </c>
      <c r="H35" s="66"/>
      <c r="I35" s="65">
        <f t="shared" si="0"/>
        <v>1715917</v>
      </c>
      <c r="J35" s="64">
        <v>20220907</v>
      </c>
      <c r="K35" s="64"/>
      <c r="L35" s="64"/>
      <c r="M35" s="64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ht="15.75" customHeight="1">
      <c r="A36" s="59"/>
      <c r="B36" s="64">
        <v>20220315</v>
      </c>
      <c r="C36" s="69" t="s">
        <v>77</v>
      </c>
      <c r="D36" s="64" t="s">
        <v>80</v>
      </c>
      <c r="E36" s="67" t="s">
        <v>147</v>
      </c>
      <c r="F36" s="64" t="s">
        <v>76</v>
      </c>
      <c r="G36" s="66">
        <v>15000</v>
      </c>
      <c r="H36" s="66"/>
      <c r="I36" s="65">
        <f t="shared" si="0"/>
        <v>1730917</v>
      </c>
      <c r="J36" s="64">
        <v>20220919</v>
      </c>
      <c r="K36" s="64"/>
      <c r="L36" s="64"/>
      <c r="M36" s="64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ht="15.75" customHeight="1">
      <c r="A37" s="59"/>
      <c r="B37" s="64">
        <v>20220315</v>
      </c>
      <c r="C37" s="69" t="s">
        <v>77</v>
      </c>
      <c r="D37" s="64" t="s">
        <v>80</v>
      </c>
      <c r="E37" s="67" t="s">
        <v>147</v>
      </c>
      <c r="F37" s="64" t="s">
        <v>76</v>
      </c>
      <c r="G37" s="66">
        <v>15000</v>
      </c>
      <c r="H37" s="66"/>
      <c r="I37" s="65">
        <f t="shared" si="0"/>
        <v>1745917</v>
      </c>
      <c r="J37" s="64">
        <v>20220926</v>
      </c>
      <c r="K37" s="64"/>
      <c r="L37" s="64"/>
      <c r="M37" s="64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5.75" customHeight="1">
      <c r="A38" s="59"/>
      <c r="B38" s="64">
        <v>20220315</v>
      </c>
      <c r="C38" s="69" t="s">
        <v>77</v>
      </c>
      <c r="D38" s="64" t="s">
        <v>136</v>
      </c>
      <c r="E38" s="67" t="s">
        <v>148</v>
      </c>
      <c r="F38" s="64" t="s">
        <v>78</v>
      </c>
      <c r="G38" s="66"/>
      <c r="H38" s="66">
        <v>90000</v>
      </c>
      <c r="I38" s="65">
        <f t="shared" si="0"/>
        <v>1655917</v>
      </c>
      <c r="J38" s="64">
        <v>20221003</v>
      </c>
      <c r="K38" s="64" t="s">
        <v>161</v>
      </c>
      <c r="L38" s="64"/>
      <c r="M38" s="64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</row>
    <row r="39" spans="1:29" ht="15.75" customHeight="1">
      <c r="A39" s="59"/>
      <c r="B39" s="64">
        <v>20220315</v>
      </c>
      <c r="C39" s="69" t="s">
        <v>77</v>
      </c>
      <c r="D39" s="64" t="s">
        <v>137</v>
      </c>
      <c r="E39" s="67" t="s">
        <v>149</v>
      </c>
      <c r="F39" s="64" t="s">
        <v>75</v>
      </c>
      <c r="G39" s="66"/>
      <c r="H39" s="66">
        <v>44400</v>
      </c>
      <c r="I39" s="65">
        <f t="shared" ref="I39:I70" si="1">I38+G39-H39</f>
        <v>1611517</v>
      </c>
      <c r="J39" s="64">
        <v>20221004</v>
      </c>
      <c r="K39" s="64"/>
      <c r="L39" s="64"/>
      <c r="M39" s="64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5.75" customHeight="1">
      <c r="A40" s="59"/>
      <c r="B40" s="64">
        <v>20220315</v>
      </c>
      <c r="C40" s="69" t="s">
        <v>77</v>
      </c>
      <c r="D40" s="127" t="s">
        <v>162</v>
      </c>
      <c r="E40" s="67" t="s">
        <v>12</v>
      </c>
      <c r="F40" s="64" t="s">
        <v>76</v>
      </c>
      <c r="G40" s="66">
        <v>526000</v>
      </c>
      <c r="H40" s="66"/>
      <c r="I40" s="65">
        <f t="shared" si="1"/>
        <v>2137517</v>
      </c>
      <c r="J40" s="64">
        <v>20221016</v>
      </c>
      <c r="K40" s="64"/>
      <c r="L40" s="64"/>
      <c r="M40" s="64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1" spans="1:29" ht="15.75" customHeight="1">
      <c r="A41" s="59"/>
      <c r="B41" s="64">
        <v>20220315</v>
      </c>
      <c r="C41" s="69" t="s">
        <v>77</v>
      </c>
      <c r="D41" s="64" t="s">
        <v>138</v>
      </c>
      <c r="E41" s="67" t="s">
        <v>150</v>
      </c>
      <c r="F41" s="64" t="s">
        <v>76</v>
      </c>
      <c r="G41" s="66">
        <v>43000</v>
      </c>
      <c r="H41" s="66"/>
      <c r="I41" s="65">
        <f t="shared" si="1"/>
        <v>2180517</v>
      </c>
      <c r="J41" s="64">
        <v>20221024</v>
      </c>
      <c r="K41" s="64"/>
      <c r="L41" s="64"/>
      <c r="M41" s="64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</row>
    <row r="42" spans="1:29" ht="15.75" customHeight="1">
      <c r="A42" s="59"/>
      <c r="B42" s="64">
        <v>20220315</v>
      </c>
      <c r="C42" s="69" t="s">
        <v>77</v>
      </c>
      <c r="D42" s="64" t="s">
        <v>138</v>
      </c>
      <c r="E42" s="67" t="s">
        <v>150</v>
      </c>
      <c r="F42" s="64" t="s">
        <v>76</v>
      </c>
      <c r="G42" s="66">
        <v>43000</v>
      </c>
      <c r="H42" s="66"/>
      <c r="I42" s="65">
        <f t="shared" si="1"/>
        <v>2223517</v>
      </c>
      <c r="J42" s="64">
        <v>20221024</v>
      </c>
      <c r="K42" s="64"/>
      <c r="L42" s="64"/>
      <c r="M42" s="64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5.75" customHeight="1">
      <c r="A43" s="59"/>
      <c r="B43" s="64">
        <v>20220315</v>
      </c>
      <c r="C43" s="69" t="s">
        <v>77</v>
      </c>
      <c r="D43" s="64" t="s">
        <v>138</v>
      </c>
      <c r="E43" s="67" t="s">
        <v>150</v>
      </c>
      <c r="F43" s="64" t="s">
        <v>76</v>
      </c>
      <c r="G43" s="66">
        <v>43000</v>
      </c>
      <c r="H43" s="66"/>
      <c r="I43" s="65">
        <f t="shared" si="1"/>
        <v>2266517</v>
      </c>
      <c r="J43" s="64">
        <v>20221024</v>
      </c>
      <c r="K43" s="64"/>
      <c r="L43" s="64"/>
      <c r="M43" s="64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29" ht="15.75" customHeight="1">
      <c r="A44" s="59"/>
      <c r="B44" s="64">
        <v>20220315</v>
      </c>
      <c r="C44" s="69" t="s">
        <v>77</v>
      </c>
      <c r="D44" s="64" t="s">
        <v>138</v>
      </c>
      <c r="E44" s="67" t="s">
        <v>150</v>
      </c>
      <c r="F44" s="64" t="s">
        <v>76</v>
      </c>
      <c r="G44" s="66">
        <v>43000</v>
      </c>
      <c r="H44" s="66"/>
      <c r="I44" s="65">
        <f t="shared" si="1"/>
        <v>2309517</v>
      </c>
      <c r="J44" s="64">
        <v>20221024</v>
      </c>
      <c r="K44" s="64"/>
      <c r="L44" s="64"/>
      <c r="M44" s="64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5.75" customHeight="1">
      <c r="A45" s="59"/>
      <c r="B45" s="64">
        <v>20220315</v>
      </c>
      <c r="C45" s="69" t="s">
        <v>77</v>
      </c>
      <c r="D45" s="64" t="s">
        <v>138</v>
      </c>
      <c r="E45" s="67" t="s">
        <v>150</v>
      </c>
      <c r="F45" s="64" t="s">
        <v>76</v>
      </c>
      <c r="G45" s="66">
        <v>43000</v>
      </c>
      <c r="H45" s="66"/>
      <c r="I45" s="65">
        <f t="shared" si="1"/>
        <v>2352517</v>
      </c>
      <c r="J45" s="64">
        <v>20221024</v>
      </c>
      <c r="K45" s="64"/>
      <c r="L45" s="64"/>
      <c r="M45" s="64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1:29" ht="15.75" customHeight="1">
      <c r="A46" s="59"/>
      <c r="B46" s="64">
        <v>20220315</v>
      </c>
      <c r="C46" s="69" t="s">
        <v>77</v>
      </c>
      <c r="D46" s="64" t="s">
        <v>138</v>
      </c>
      <c r="E46" s="67" t="s">
        <v>150</v>
      </c>
      <c r="F46" s="64" t="s">
        <v>76</v>
      </c>
      <c r="G46" s="66">
        <v>43000</v>
      </c>
      <c r="H46" s="66"/>
      <c r="I46" s="65">
        <f t="shared" si="1"/>
        <v>2395517</v>
      </c>
      <c r="J46" s="64">
        <v>20221024</v>
      </c>
      <c r="K46" s="64"/>
      <c r="L46" s="64"/>
      <c r="M46" s="64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1:29" ht="15.75" customHeight="1">
      <c r="A47" s="59"/>
      <c r="B47" s="64">
        <v>20220315</v>
      </c>
      <c r="C47" s="69" t="s">
        <v>77</v>
      </c>
      <c r="D47" s="64" t="s">
        <v>138</v>
      </c>
      <c r="E47" s="67" t="s">
        <v>150</v>
      </c>
      <c r="F47" s="64" t="s">
        <v>76</v>
      </c>
      <c r="G47" s="66">
        <v>50000</v>
      </c>
      <c r="H47" s="66"/>
      <c r="I47" s="65">
        <f t="shared" si="1"/>
        <v>2445517</v>
      </c>
      <c r="J47" s="64">
        <v>20221024</v>
      </c>
      <c r="K47" s="64"/>
      <c r="L47" s="64"/>
      <c r="M47" s="64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1:29" ht="15.75" customHeight="1">
      <c r="A48" s="59"/>
      <c r="B48" s="64">
        <v>20220315</v>
      </c>
      <c r="C48" s="69" t="s">
        <v>77</v>
      </c>
      <c r="D48" s="64" t="s">
        <v>138</v>
      </c>
      <c r="E48" s="67" t="s">
        <v>150</v>
      </c>
      <c r="F48" s="64" t="s">
        <v>76</v>
      </c>
      <c r="G48" s="66">
        <v>50000</v>
      </c>
      <c r="H48" s="66"/>
      <c r="I48" s="65">
        <f t="shared" si="1"/>
        <v>2495517</v>
      </c>
      <c r="J48" s="64">
        <v>20221024</v>
      </c>
      <c r="K48" s="64"/>
      <c r="L48" s="64"/>
      <c r="M48" s="64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5.75" customHeight="1">
      <c r="A49" s="59"/>
      <c r="B49" s="64">
        <v>20220315</v>
      </c>
      <c r="C49" s="69" t="s">
        <v>77</v>
      </c>
      <c r="D49" s="64" t="s">
        <v>138</v>
      </c>
      <c r="E49" s="67" t="s">
        <v>150</v>
      </c>
      <c r="F49" s="64" t="s">
        <v>76</v>
      </c>
      <c r="G49" s="66">
        <v>43000</v>
      </c>
      <c r="H49" s="66"/>
      <c r="I49" s="65">
        <f t="shared" si="1"/>
        <v>2538517</v>
      </c>
      <c r="J49" s="64">
        <v>20221024</v>
      </c>
      <c r="K49" s="64"/>
      <c r="L49" s="64"/>
      <c r="M49" s="64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1:29" ht="15.75" customHeight="1">
      <c r="A50" s="59"/>
      <c r="B50" s="64">
        <v>20220315</v>
      </c>
      <c r="C50" s="69" t="s">
        <v>77</v>
      </c>
      <c r="D50" s="64" t="s">
        <v>138</v>
      </c>
      <c r="E50" s="67" t="s">
        <v>150</v>
      </c>
      <c r="F50" s="64" t="s">
        <v>76</v>
      </c>
      <c r="G50" s="66">
        <v>50000</v>
      </c>
      <c r="H50" s="66"/>
      <c r="I50" s="65">
        <f t="shared" si="1"/>
        <v>2588517</v>
      </c>
      <c r="J50" s="64">
        <v>20221025</v>
      </c>
      <c r="K50" s="64"/>
      <c r="L50" s="64"/>
      <c r="M50" s="64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ht="15.75" customHeight="1">
      <c r="A51" s="59"/>
      <c r="B51" s="64">
        <v>20220315</v>
      </c>
      <c r="C51" s="69" t="s">
        <v>77</v>
      </c>
      <c r="D51" s="64" t="s">
        <v>138</v>
      </c>
      <c r="E51" s="67" t="s">
        <v>150</v>
      </c>
      <c r="F51" s="64" t="s">
        <v>76</v>
      </c>
      <c r="G51" s="66">
        <v>43000</v>
      </c>
      <c r="H51" s="66"/>
      <c r="I51" s="65">
        <f t="shared" si="1"/>
        <v>2631517</v>
      </c>
      <c r="J51" s="64">
        <v>20221025</v>
      </c>
      <c r="K51" s="64"/>
      <c r="L51" s="64"/>
      <c r="M51" s="64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ht="15.75" customHeight="1">
      <c r="A52" s="59"/>
      <c r="B52" s="64">
        <v>20220315</v>
      </c>
      <c r="C52" s="69" t="s">
        <v>77</v>
      </c>
      <c r="D52" s="64" t="s">
        <v>138</v>
      </c>
      <c r="E52" s="67" t="s">
        <v>150</v>
      </c>
      <c r="F52" s="64" t="s">
        <v>76</v>
      </c>
      <c r="G52" s="66">
        <v>43000</v>
      </c>
      <c r="H52" s="66"/>
      <c r="I52" s="65">
        <f t="shared" si="1"/>
        <v>2674517</v>
      </c>
      <c r="J52" s="64">
        <v>20221025</v>
      </c>
      <c r="K52" s="64"/>
      <c r="L52" s="64"/>
      <c r="M52" s="64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ht="15.75" customHeight="1">
      <c r="A53" s="59"/>
      <c r="B53" s="64">
        <v>20220315</v>
      </c>
      <c r="C53" s="69" t="s">
        <v>77</v>
      </c>
      <c r="D53" s="64" t="s">
        <v>138</v>
      </c>
      <c r="E53" s="67" t="s">
        <v>150</v>
      </c>
      <c r="F53" s="64" t="s">
        <v>76</v>
      </c>
      <c r="G53" s="66">
        <v>50000</v>
      </c>
      <c r="H53" s="66"/>
      <c r="I53" s="65">
        <f t="shared" si="1"/>
        <v>2724517</v>
      </c>
      <c r="J53" s="64">
        <v>20221026</v>
      </c>
      <c r="K53" s="64"/>
      <c r="L53" s="64"/>
      <c r="M53" s="64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29" ht="15.75" customHeight="1">
      <c r="A54" s="59"/>
      <c r="B54" s="64">
        <v>20220315</v>
      </c>
      <c r="C54" s="69" t="s">
        <v>77</v>
      </c>
      <c r="D54" s="64" t="s">
        <v>138</v>
      </c>
      <c r="E54" s="67" t="s">
        <v>150</v>
      </c>
      <c r="F54" s="64" t="s">
        <v>76</v>
      </c>
      <c r="G54" s="66">
        <v>43000</v>
      </c>
      <c r="H54" s="66"/>
      <c r="I54" s="65">
        <f t="shared" si="1"/>
        <v>2767517</v>
      </c>
      <c r="J54" s="64">
        <v>20221026</v>
      </c>
      <c r="K54" s="64"/>
      <c r="L54" s="64"/>
      <c r="M54" s="6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1:29" ht="15.75" customHeight="1">
      <c r="A55" s="59"/>
      <c r="B55" s="64">
        <v>20220315</v>
      </c>
      <c r="C55" s="69" t="s">
        <v>77</v>
      </c>
      <c r="D55" s="64" t="s">
        <v>139</v>
      </c>
      <c r="E55" s="67" t="s">
        <v>151</v>
      </c>
      <c r="F55" s="64" t="s">
        <v>75</v>
      </c>
      <c r="G55" s="66"/>
      <c r="H55" s="66">
        <v>51000</v>
      </c>
      <c r="I55" s="65">
        <f t="shared" si="1"/>
        <v>2716517</v>
      </c>
      <c r="J55" s="64">
        <v>20221027</v>
      </c>
      <c r="K55" s="64"/>
      <c r="L55" s="64"/>
      <c r="M55" s="64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1:29" ht="15.75" customHeight="1">
      <c r="A56" s="59"/>
      <c r="B56" s="64">
        <v>20220315</v>
      </c>
      <c r="C56" s="69" t="s">
        <v>77</v>
      </c>
      <c r="D56" s="64" t="s">
        <v>138</v>
      </c>
      <c r="E56" s="67" t="s">
        <v>150</v>
      </c>
      <c r="F56" s="64" t="s">
        <v>76</v>
      </c>
      <c r="G56" s="66">
        <v>7000</v>
      </c>
      <c r="H56" s="66"/>
      <c r="I56" s="65">
        <f t="shared" si="1"/>
        <v>2723517</v>
      </c>
      <c r="J56" s="64">
        <v>20221027</v>
      </c>
      <c r="K56" s="64"/>
      <c r="L56" s="64"/>
      <c r="M56" s="64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1:29" ht="15.75" customHeight="1">
      <c r="A57" s="59"/>
      <c r="B57" s="64">
        <v>20220315</v>
      </c>
      <c r="C57" s="69" t="s">
        <v>77</v>
      </c>
      <c r="D57" s="64" t="s">
        <v>138</v>
      </c>
      <c r="E57" s="67" t="s">
        <v>150</v>
      </c>
      <c r="F57" s="64" t="s">
        <v>76</v>
      </c>
      <c r="G57" s="66">
        <v>50000</v>
      </c>
      <c r="H57" s="66"/>
      <c r="I57" s="65">
        <f t="shared" si="1"/>
        <v>2773517</v>
      </c>
      <c r="J57" s="64">
        <v>20221028</v>
      </c>
      <c r="K57" s="59"/>
      <c r="L57" s="64"/>
      <c r="M57" s="64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1:29" ht="15.75" customHeight="1">
      <c r="A58" s="59"/>
      <c r="B58" s="64">
        <v>20220315</v>
      </c>
      <c r="C58" s="69" t="s">
        <v>77</v>
      </c>
      <c r="D58" s="64" t="s">
        <v>138</v>
      </c>
      <c r="E58" s="67" t="s">
        <v>150</v>
      </c>
      <c r="F58" s="64" t="s">
        <v>76</v>
      </c>
      <c r="G58" s="66">
        <v>50000</v>
      </c>
      <c r="H58" s="66"/>
      <c r="I58" s="65">
        <f t="shared" si="1"/>
        <v>2823517</v>
      </c>
      <c r="J58" s="64">
        <v>20221028</v>
      </c>
      <c r="K58" s="64"/>
      <c r="L58" s="64"/>
      <c r="M58" s="64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1:29" ht="15.75" customHeight="1">
      <c r="A59" s="59"/>
      <c r="B59" s="64">
        <v>20220315</v>
      </c>
      <c r="C59" s="69" t="s">
        <v>77</v>
      </c>
      <c r="D59" s="64" t="s">
        <v>138</v>
      </c>
      <c r="E59" s="67" t="s">
        <v>150</v>
      </c>
      <c r="F59" s="69" t="s">
        <v>81</v>
      </c>
      <c r="G59" s="66">
        <v>50000</v>
      </c>
      <c r="H59" s="66"/>
      <c r="I59" s="65">
        <f t="shared" si="1"/>
        <v>2873517</v>
      </c>
      <c r="J59" s="64">
        <v>20221028</v>
      </c>
      <c r="K59" s="64"/>
      <c r="L59" s="64"/>
      <c r="M59" s="68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5.75" customHeight="1">
      <c r="A60" s="59"/>
      <c r="B60" s="64">
        <v>20220315</v>
      </c>
      <c r="C60" s="69" t="s">
        <v>77</v>
      </c>
      <c r="D60" s="64" t="s">
        <v>138</v>
      </c>
      <c r="E60" s="67" t="s">
        <v>150</v>
      </c>
      <c r="F60" s="64" t="s">
        <v>76</v>
      </c>
      <c r="G60" s="66">
        <v>43000</v>
      </c>
      <c r="H60" s="66"/>
      <c r="I60" s="65">
        <f t="shared" si="1"/>
        <v>2916517</v>
      </c>
      <c r="J60" s="64">
        <v>20221028</v>
      </c>
      <c r="K60" s="64"/>
      <c r="L60" s="64"/>
      <c r="M60" s="64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1:29" ht="15.75" customHeight="1">
      <c r="A61" s="59"/>
      <c r="B61" s="64">
        <v>20220403</v>
      </c>
      <c r="C61" s="69" t="s">
        <v>77</v>
      </c>
      <c r="D61" s="64" t="s">
        <v>138</v>
      </c>
      <c r="E61" s="67" t="s">
        <v>150</v>
      </c>
      <c r="F61" s="64" t="s">
        <v>76</v>
      </c>
      <c r="G61" s="66">
        <v>43000</v>
      </c>
      <c r="H61" s="66"/>
      <c r="I61" s="65">
        <f t="shared" si="1"/>
        <v>2959517</v>
      </c>
      <c r="J61" s="64">
        <v>20221028</v>
      </c>
      <c r="K61" s="64"/>
      <c r="L61" s="64"/>
      <c r="M61" s="64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5.75" customHeight="1">
      <c r="A62" s="59"/>
      <c r="B62" s="64">
        <v>20220403</v>
      </c>
      <c r="C62" s="69" t="s">
        <v>77</v>
      </c>
      <c r="D62" s="64" t="s">
        <v>138</v>
      </c>
      <c r="E62" s="67" t="s">
        <v>150</v>
      </c>
      <c r="F62" s="64" t="s">
        <v>76</v>
      </c>
      <c r="G62" s="66">
        <v>50000</v>
      </c>
      <c r="H62" s="66"/>
      <c r="I62" s="65">
        <f t="shared" si="1"/>
        <v>3009517</v>
      </c>
      <c r="J62" s="64">
        <v>20221029</v>
      </c>
      <c r="K62" s="64"/>
      <c r="L62" s="64"/>
      <c r="M62" s="64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</row>
    <row r="63" spans="1:29" ht="15.75" customHeight="1">
      <c r="A63" s="59"/>
      <c r="B63" s="64">
        <v>20220403</v>
      </c>
      <c r="C63" s="69" t="s">
        <v>77</v>
      </c>
      <c r="D63" s="64" t="s">
        <v>143</v>
      </c>
      <c r="E63" s="67" t="s">
        <v>150</v>
      </c>
      <c r="F63" s="69" t="s">
        <v>81</v>
      </c>
      <c r="G63" s="66">
        <v>50000</v>
      </c>
      <c r="H63" s="66"/>
      <c r="I63" s="70">
        <f t="shared" si="1"/>
        <v>3059517</v>
      </c>
      <c r="J63" s="64">
        <v>20221030</v>
      </c>
      <c r="K63" s="64"/>
      <c r="L63" s="64"/>
      <c r="M63" s="64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  <row r="64" spans="1:29" ht="15.75" customHeight="1">
      <c r="A64" s="59"/>
      <c r="B64" s="64">
        <v>20220403</v>
      </c>
      <c r="C64" s="69" t="s">
        <v>77</v>
      </c>
      <c r="D64" s="64" t="s">
        <v>138</v>
      </c>
      <c r="E64" s="67" t="s">
        <v>150</v>
      </c>
      <c r="F64" s="64" t="s">
        <v>76</v>
      </c>
      <c r="G64" s="66">
        <v>43000</v>
      </c>
      <c r="H64" s="66"/>
      <c r="I64" s="65">
        <f t="shared" si="1"/>
        <v>3102517</v>
      </c>
      <c r="J64" s="64">
        <v>20221030</v>
      </c>
      <c r="K64" s="64"/>
      <c r="L64" s="64"/>
      <c r="M64" s="64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</row>
    <row r="65" spans="1:29" ht="15.75" customHeight="1">
      <c r="A65" s="59"/>
      <c r="B65" s="64">
        <v>20220428</v>
      </c>
      <c r="C65" s="69" t="s">
        <v>77</v>
      </c>
      <c r="D65" s="64" t="s">
        <v>138</v>
      </c>
      <c r="E65" s="67" t="s">
        <v>150</v>
      </c>
      <c r="F65" s="64" t="s">
        <v>76</v>
      </c>
      <c r="G65" s="66">
        <v>50000</v>
      </c>
      <c r="H65" s="66"/>
      <c r="I65" s="65">
        <f t="shared" si="1"/>
        <v>3152517</v>
      </c>
      <c r="J65" s="64">
        <v>20221031</v>
      </c>
      <c r="K65" s="64"/>
      <c r="L65" s="64"/>
      <c r="M65" s="64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</row>
    <row r="66" spans="1:29" ht="15.75" customHeight="1">
      <c r="A66" s="59"/>
      <c r="B66" s="64">
        <v>20220428</v>
      </c>
      <c r="C66" s="69" t="s">
        <v>77</v>
      </c>
      <c r="D66" s="64" t="s">
        <v>138</v>
      </c>
      <c r="E66" s="67" t="s">
        <v>150</v>
      </c>
      <c r="F66" s="64" t="s">
        <v>76</v>
      </c>
      <c r="G66" s="66">
        <v>7000</v>
      </c>
      <c r="H66" s="66"/>
      <c r="I66" s="65">
        <f t="shared" si="1"/>
        <v>3159517</v>
      </c>
      <c r="J66" s="64">
        <v>20221031</v>
      </c>
      <c r="K66" s="64"/>
      <c r="L66" s="64"/>
      <c r="M66" s="68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ht="15.75" customHeight="1">
      <c r="A67" s="59"/>
      <c r="B67" s="64">
        <v>20220505</v>
      </c>
      <c r="C67" s="69" t="s">
        <v>77</v>
      </c>
      <c r="D67" s="64" t="s">
        <v>138</v>
      </c>
      <c r="E67" s="67" t="s">
        <v>150</v>
      </c>
      <c r="F67" s="64" t="s">
        <v>76</v>
      </c>
      <c r="G67" s="66">
        <v>50000</v>
      </c>
      <c r="H67" s="66"/>
      <c r="I67" s="65">
        <f t="shared" si="1"/>
        <v>3209517</v>
      </c>
      <c r="J67" s="64">
        <v>20221101</v>
      </c>
      <c r="K67" s="64"/>
      <c r="L67" s="64"/>
      <c r="M67" s="64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1:29" ht="15.75" customHeight="1">
      <c r="A68" s="59"/>
      <c r="B68" s="64">
        <v>20220315</v>
      </c>
      <c r="C68" s="69" t="s">
        <v>77</v>
      </c>
      <c r="D68" s="96" t="s">
        <v>140</v>
      </c>
      <c r="E68" s="67" t="s">
        <v>152</v>
      </c>
      <c r="F68" s="64" t="s">
        <v>76</v>
      </c>
      <c r="G68" s="66"/>
      <c r="H68" s="66">
        <v>50500</v>
      </c>
      <c r="I68" s="65">
        <f t="shared" si="1"/>
        <v>3159017</v>
      </c>
      <c r="J68" s="64">
        <v>20221103</v>
      </c>
      <c r="K68" s="64" t="s">
        <v>160</v>
      </c>
      <c r="L68" s="64"/>
      <c r="M68" s="64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</row>
    <row r="69" spans="1:29" ht="15.75" customHeight="1">
      <c r="A69" s="59"/>
      <c r="B69" s="64">
        <v>20220715</v>
      </c>
      <c r="C69" s="69" t="s">
        <v>77</v>
      </c>
      <c r="D69" s="64" t="s">
        <v>80</v>
      </c>
      <c r="E69" s="67" t="s">
        <v>147</v>
      </c>
      <c r="F69" s="64" t="s">
        <v>76</v>
      </c>
      <c r="G69" s="66">
        <v>15000</v>
      </c>
      <c r="H69" s="66"/>
      <c r="I69" s="65">
        <f t="shared" si="1"/>
        <v>3174017</v>
      </c>
      <c r="J69" s="64">
        <v>20221107</v>
      </c>
      <c r="K69" s="64"/>
      <c r="L69" s="64"/>
      <c r="M69" s="64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1:29" ht="15.75" customHeight="1">
      <c r="A70" s="59"/>
      <c r="B70" s="64">
        <v>20220715</v>
      </c>
      <c r="C70" s="69" t="s">
        <v>77</v>
      </c>
      <c r="D70" s="64" t="s">
        <v>138</v>
      </c>
      <c r="E70" s="67" t="s">
        <v>150</v>
      </c>
      <c r="F70" s="64" t="s">
        <v>76</v>
      </c>
      <c r="G70" s="66"/>
      <c r="H70" s="66">
        <v>1300000</v>
      </c>
      <c r="I70" s="65">
        <f t="shared" si="1"/>
        <v>1874017</v>
      </c>
      <c r="J70" s="64">
        <v>20221111</v>
      </c>
      <c r="K70" s="64" t="s">
        <v>159</v>
      </c>
      <c r="L70" s="64"/>
      <c r="M70" s="64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5.75" customHeight="1">
      <c r="A71" s="59"/>
      <c r="B71" s="64">
        <v>20220715</v>
      </c>
      <c r="C71" s="69" t="s">
        <v>77</v>
      </c>
      <c r="D71" s="96" t="s">
        <v>141</v>
      </c>
      <c r="E71" s="67" t="s">
        <v>154</v>
      </c>
      <c r="F71" s="64" t="s">
        <v>76</v>
      </c>
      <c r="G71" s="66">
        <v>418</v>
      </c>
      <c r="H71" s="66"/>
      <c r="I71" s="65">
        <f t="shared" ref="I71:I76" si="2">I70+G71-H71</f>
        <v>1874435</v>
      </c>
      <c r="J71" s="64">
        <v>20221112</v>
      </c>
      <c r="K71" s="64"/>
      <c r="L71" s="64"/>
      <c r="M71" s="64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1:29" ht="15.75" customHeight="1">
      <c r="A72" s="59"/>
      <c r="B72" s="64">
        <v>20220315</v>
      </c>
      <c r="C72" s="69" t="s">
        <v>77</v>
      </c>
      <c r="D72" s="96" t="s">
        <v>140</v>
      </c>
      <c r="E72" s="67" t="s">
        <v>152</v>
      </c>
      <c r="F72" s="64" t="s">
        <v>76</v>
      </c>
      <c r="G72" s="66"/>
      <c r="H72" s="66">
        <v>50000</v>
      </c>
      <c r="I72" s="65">
        <f t="shared" si="2"/>
        <v>1824435</v>
      </c>
      <c r="J72" s="97">
        <v>20221130</v>
      </c>
      <c r="K72" s="64" t="s">
        <v>160</v>
      </c>
      <c r="L72" s="64"/>
      <c r="M72" s="64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5.75" customHeight="1">
      <c r="A73" s="59"/>
      <c r="B73" s="64">
        <v>20220715</v>
      </c>
      <c r="C73" s="69" t="s">
        <v>77</v>
      </c>
      <c r="D73" s="64" t="s">
        <v>138</v>
      </c>
      <c r="E73" s="67" t="s">
        <v>150</v>
      </c>
      <c r="F73" s="64" t="s">
        <v>76</v>
      </c>
      <c r="G73" s="66">
        <v>43000</v>
      </c>
      <c r="H73" s="66"/>
      <c r="I73" s="65">
        <f t="shared" si="2"/>
        <v>1867435</v>
      </c>
      <c r="J73" s="97">
        <v>20221205</v>
      </c>
      <c r="K73" s="64"/>
      <c r="L73" s="64"/>
      <c r="M73" s="64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1:29" ht="15.75" customHeight="1">
      <c r="A74" s="59"/>
      <c r="B74" s="64">
        <v>20220616</v>
      </c>
      <c r="C74" s="69" t="s">
        <v>77</v>
      </c>
      <c r="D74" s="96" t="s">
        <v>140</v>
      </c>
      <c r="E74" s="67" t="s">
        <v>153</v>
      </c>
      <c r="F74" s="64" t="s">
        <v>76</v>
      </c>
      <c r="G74" s="66"/>
      <c r="H74" s="66">
        <v>100000</v>
      </c>
      <c r="I74" s="65">
        <f t="shared" si="2"/>
        <v>1767435</v>
      </c>
      <c r="J74" s="97">
        <v>20221210</v>
      </c>
      <c r="K74" s="64" t="s">
        <v>158</v>
      </c>
      <c r="L74" s="64"/>
      <c r="M74" s="64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1:29" ht="15.75" customHeight="1">
      <c r="A75" s="59"/>
      <c r="B75" s="64">
        <v>20220715</v>
      </c>
      <c r="C75" s="69" t="s">
        <v>77</v>
      </c>
      <c r="D75" s="96" t="s">
        <v>142</v>
      </c>
      <c r="E75" s="67" t="s">
        <v>156</v>
      </c>
      <c r="F75" s="64" t="s">
        <v>76</v>
      </c>
      <c r="G75" s="66">
        <v>300000</v>
      </c>
      <c r="H75" s="66"/>
      <c r="I75" s="65">
        <f t="shared" si="2"/>
        <v>2067435</v>
      </c>
      <c r="J75" s="97">
        <v>20221221</v>
      </c>
      <c r="K75" s="64"/>
      <c r="L75" s="64"/>
      <c r="M75" s="64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1:29" ht="15.75" customHeight="1">
      <c r="A76" s="59"/>
      <c r="B76" s="64">
        <v>20220315</v>
      </c>
      <c r="C76" s="69" t="s">
        <v>77</v>
      </c>
      <c r="D76" s="96" t="s">
        <v>142</v>
      </c>
      <c r="E76" s="67" t="s">
        <v>155</v>
      </c>
      <c r="F76" s="64" t="s">
        <v>76</v>
      </c>
      <c r="G76" s="66"/>
      <c r="H76" s="66">
        <v>300500</v>
      </c>
      <c r="I76" s="65">
        <f t="shared" si="2"/>
        <v>1766935</v>
      </c>
      <c r="J76" s="97">
        <v>20221222</v>
      </c>
      <c r="K76" s="64" t="s">
        <v>157</v>
      </c>
      <c r="L76" s="64"/>
      <c r="M76" s="68" t="s">
        <v>79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1:29" ht="15.75" customHeight="1">
      <c r="A77" s="59"/>
      <c r="B77" s="59"/>
      <c r="C77" s="59"/>
      <c r="D77" s="59"/>
      <c r="E77" s="59"/>
      <c r="F77" s="59"/>
      <c r="G77" s="62"/>
      <c r="H77" s="62"/>
      <c r="I77" s="61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5.75" customHeight="1">
      <c r="A78" s="59"/>
      <c r="B78" s="59"/>
      <c r="C78" s="59"/>
      <c r="D78" s="59"/>
      <c r="E78" s="59"/>
      <c r="F78" s="59"/>
      <c r="G78" s="62"/>
      <c r="H78" s="62"/>
      <c r="I78" s="61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1:29" ht="15.75" customHeight="1">
      <c r="A79" s="59"/>
      <c r="B79" s="59"/>
      <c r="C79" s="59"/>
      <c r="D79" s="59"/>
      <c r="E79" s="59"/>
      <c r="F79" s="59"/>
      <c r="G79" s="62"/>
      <c r="H79" s="62"/>
      <c r="I79" s="61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1:29" ht="15.75" customHeight="1">
      <c r="A80" s="59"/>
      <c r="B80" s="59"/>
      <c r="C80" s="59"/>
      <c r="D80" s="59"/>
      <c r="E80" s="59"/>
      <c r="F80" s="59"/>
      <c r="G80" s="62"/>
      <c r="H80" s="62"/>
      <c r="I80" s="61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1:29" ht="15.75" customHeight="1">
      <c r="A81" s="59"/>
      <c r="B81" s="59"/>
      <c r="C81" s="59"/>
      <c r="D81" s="59"/>
      <c r="E81" s="59"/>
      <c r="F81" s="59"/>
      <c r="G81" s="62"/>
      <c r="H81" s="62"/>
      <c r="I81" s="61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1:29" ht="15.75" customHeight="1">
      <c r="A82" s="59"/>
      <c r="B82" s="59"/>
      <c r="C82" s="59"/>
      <c r="D82" s="59"/>
      <c r="E82" s="59"/>
      <c r="F82" s="59"/>
      <c r="G82" s="62"/>
      <c r="H82" s="62"/>
      <c r="I82" s="61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1:29" ht="15.75" customHeight="1">
      <c r="A83" s="59"/>
      <c r="B83" s="59"/>
      <c r="C83" s="59"/>
      <c r="D83" s="59"/>
      <c r="E83" s="59"/>
      <c r="F83" s="59"/>
      <c r="G83" s="62"/>
      <c r="H83" s="62"/>
      <c r="I83" s="61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1:29" ht="15.75" customHeight="1">
      <c r="A84" s="59"/>
      <c r="B84" s="59"/>
      <c r="C84" s="59"/>
      <c r="D84" s="59"/>
      <c r="E84" s="59"/>
      <c r="F84" s="59"/>
      <c r="G84" s="62"/>
      <c r="H84" s="62"/>
      <c r="I84" s="61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5.75" customHeight="1">
      <c r="A85" s="59"/>
      <c r="B85" s="59"/>
      <c r="C85" s="59"/>
      <c r="D85" s="59"/>
      <c r="E85" s="59"/>
      <c r="F85" s="59"/>
      <c r="G85" s="62"/>
      <c r="H85" s="62"/>
      <c r="I85" s="61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ht="15.75" customHeight="1">
      <c r="A86" s="59"/>
      <c r="B86" s="59"/>
      <c r="C86" s="59"/>
      <c r="D86" s="59"/>
      <c r="E86" s="59"/>
      <c r="F86" s="59"/>
      <c r="G86" s="62"/>
      <c r="H86" s="62"/>
      <c r="I86" s="61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5.75" customHeight="1">
      <c r="A87" s="59"/>
      <c r="B87" s="59"/>
      <c r="C87" s="59"/>
      <c r="D87" s="59"/>
      <c r="E87" s="59"/>
      <c r="F87" s="59"/>
      <c r="G87" s="62"/>
      <c r="H87" s="62"/>
      <c r="I87" s="61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1:29" ht="15.75" customHeight="1">
      <c r="A88" s="59"/>
      <c r="B88" s="59"/>
      <c r="C88" s="59"/>
      <c r="D88" s="59"/>
      <c r="E88" s="59"/>
      <c r="F88" s="59"/>
      <c r="G88" s="62"/>
      <c r="H88" s="62"/>
      <c r="I88" s="61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1:29" ht="15.75" customHeight="1">
      <c r="A89" s="59"/>
      <c r="B89" s="59"/>
      <c r="C89" s="59"/>
      <c r="D89" s="59"/>
      <c r="E89" s="59"/>
      <c r="F89" s="59"/>
      <c r="G89" s="62"/>
      <c r="H89" s="62"/>
      <c r="I89" s="61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5.75" customHeight="1">
      <c r="A90" s="59"/>
      <c r="B90" s="59"/>
      <c r="C90" s="59"/>
      <c r="D90" s="59"/>
      <c r="E90" s="59"/>
      <c r="F90" s="59"/>
      <c r="G90" s="62"/>
      <c r="H90" s="62"/>
      <c r="I90" s="61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1:29" ht="15.75" customHeight="1">
      <c r="A91" s="59"/>
      <c r="B91" s="59"/>
      <c r="C91" s="59"/>
      <c r="D91" s="59"/>
      <c r="E91" s="59"/>
      <c r="F91" s="59"/>
      <c r="G91" s="62"/>
      <c r="H91" s="62"/>
      <c r="I91" s="61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5.75" customHeight="1">
      <c r="A92" s="59"/>
      <c r="B92" s="59"/>
      <c r="C92" s="59"/>
      <c r="D92" s="59"/>
      <c r="E92" s="59"/>
      <c r="F92" s="59"/>
      <c r="G92" s="62"/>
      <c r="H92" s="62"/>
      <c r="I92" s="61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1:29" ht="15.75" customHeight="1">
      <c r="A93" s="59"/>
      <c r="B93" s="59"/>
      <c r="C93" s="59"/>
      <c r="D93" s="59"/>
      <c r="E93" s="59"/>
      <c r="F93" s="59"/>
      <c r="G93" s="62"/>
      <c r="H93" s="62"/>
      <c r="I93" s="61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1:29" ht="15.75" customHeight="1">
      <c r="A94" s="59"/>
      <c r="B94" s="59"/>
      <c r="C94" s="59"/>
      <c r="D94" s="59"/>
      <c r="E94" s="59"/>
      <c r="F94" s="59"/>
      <c r="G94" s="62"/>
      <c r="H94" s="62"/>
      <c r="I94" s="61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ht="15.75" customHeight="1">
      <c r="A95" s="59"/>
      <c r="B95" s="59"/>
      <c r="C95" s="59"/>
      <c r="D95" s="59"/>
      <c r="E95" s="59"/>
      <c r="F95" s="59"/>
      <c r="G95" s="62"/>
      <c r="H95" s="62"/>
      <c r="I95" s="61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1:29" ht="15.75" customHeight="1">
      <c r="A96" s="59"/>
      <c r="B96" s="59"/>
      <c r="C96" s="59"/>
      <c r="D96" s="59"/>
      <c r="E96" s="59"/>
      <c r="F96" s="59"/>
      <c r="G96" s="62"/>
      <c r="H96" s="62"/>
      <c r="I96" s="61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5.75" customHeight="1">
      <c r="A97" s="59"/>
      <c r="B97" s="59"/>
      <c r="C97" s="59"/>
      <c r="D97" s="59"/>
      <c r="E97" s="59"/>
      <c r="F97" s="59"/>
      <c r="G97" s="62"/>
      <c r="H97" s="62"/>
      <c r="I97" s="61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1:29" ht="15.75" customHeight="1">
      <c r="A98" s="59"/>
      <c r="B98" s="59"/>
      <c r="C98" s="59"/>
      <c r="D98" s="59"/>
      <c r="E98" s="59"/>
      <c r="F98" s="59"/>
      <c r="G98" s="62"/>
      <c r="H98" s="62"/>
      <c r="I98" s="61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1:29" ht="15.75" customHeight="1">
      <c r="A99" s="59"/>
      <c r="B99" s="59"/>
      <c r="C99" s="59"/>
      <c r="D99" s="59"/>
      <c r="E99" s="59"/>
      <c r="F99" s="59"/>
      <c r="G99" s="62"/>
      <c r="H99" s="62"/>
      <c r="I99" s="61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1:29" ht="15.75" customHeight="1">
      <c r="A100" s="59"/>
      <c r="B100" s="59"/>
      <c r="C100" s="59"/>
      <c r="D100" s="59"/>
      <c r="E100" s="59"/>
      <c r="F100" s="59"/>
      <c r="G100" s="62"/>
      <c r="H100" s="62"/>
      <c r="I100" s="61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1:29" ht="15.75" customHeight="1">
      <c r="A101" s="59"/>
      <c r="B101" s="59"/>
      <c r="C101" s="59"/>
      <c r="D101" s="59"/>
      <c r="E101" s="59"/>
      <c r="F101" s="59"/>
      <c r="G101" s="62"/>
      <c r="H101" s="62"/>
      <c r="I101" s="61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1:29" ht="15.75" customHeight="1">
      <c r="A102" s="59"/>
      <c r="B102" s="59"/>
      <c r="C102" s="59"/>
      <c r="D102" s="59"/>
      <c r="E102" s="59"/>
      <c r="F102" s="59"/>
      <c r="G102" s="62"/>
      <c r="H102" s="62"/>
      <c r="I102" s="61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1:29" ht="15.75" customHeight="1">
      <c r="A103" s="59"/>
      <c r="B103" s="59"/>
      <c r="C103" s="59"/>
      <c r="D103" s="59"/>
      <c r="E103" s="59"/>
      <c r="F103" s="59"/>
      <c r="G103" s="62"/>
      <c r="H103" s="62"/>
      <c r="I103" s="61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:29" ht="15.75" customHeight="1">
      <c r="A104" s="63"/>
      <c r="B104" s="59"/>
      <c r="C104" s="59"/>
      <c r="D104" s="59"/>
      <c r="E104" s="59"/>
      <c r="F104" s="59"/>
      <c r="G104" s="62"/>
      <c r="H104" s="62"/>
      <c r="I104" s="61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5.75" customHeight="1">
      <c r="A105" s="59"/>
      <c r="B105" s="59"/>
      <c r="C105" s="59"/>
      <c r="D105" s="59"/>
      <c r="E105" s="59"/>
      <c r="F105" s="59"/>
      <c r="G105" s="62"/>
      <c r="H105" s="62"/>
      <c r="I105" s="61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1:29" ht="15.75" customHeight="1">
      <c r="A106" s="59"/>
      <c r="B106" s="59"/>
      <c r="C106" s="59"/>
      <c r="D106" s="59"/>
      <c r="E106" s="59"/>
      <c r="F106" s="59"/>
      <c r="G106" s="62"/>
      <c r="H106" s="62"/>
      <c r="I106" s="61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5.75" customHeight="1">
      <c r="A107" s="59"/>
      <c r="B107" s="59"/>
      <c r="C107" s="59"/>
      <c r="D107" s="59"/>
      <c r="E107" s="59"/>
      <c r="F107" s="59"/>
      <c r="G107" s="62"/>
      <c r="H107" s="62"/>
      <c r="I107" s="61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1:29" ht="15.75" customHeight="1">
      <c r="A108" s="59"/>
      <c r="B108" s="59"/>
      <c r="C108" s="59"/>
      <c r="D108" s="59"/>
      <c r="E108" s="59"/>
      <c r="F108" s="59"/>
      <c r="G108" s="62"/>
      <c r="H108" s="62"/>
      <c r="I108" s="61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1:29" ht="15.75" customHeight="1">
      <c r="A109" s="59"/>
      <c r="B109" s="59"/>
      <c r="C109" s="59"/>
      <c r="D109" s="59"/>
      <c r="E109" s="59"/>
      <c r="F109" s="59"/>
      <c r="G109" s="62"/>
      <c r="H109" s="62"/>
      <c r="I109" s="61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1:29" ht="15.75" customHeight="1">
      <c r="A110" s="59"/>
      <c r="B110" s="59"/>
      <c r="C110" s="59"/>
      <c r="D110" s="59"/>
      <c r="E110" s="59"/>
      <c r="F110" s="59"/>
      <c r="G110" s="62"/>
      <c r="H110" s="62"/>
      <c r="I110" s="61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1:29" ht="15.75" customHeight="1">
      <c r="A111" s="59"/>
      <c r="B111" s="59"/>
      <c r="C111" s="59"/>
      <c r="D111" s="59"/>
      <c r="E111" s="59"/>
      <c r="F111" s="59"/>
      <c r="G111" s="62"/>
      <c r="H111" s="62"/>
      <c r="I111" s="61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1:29" ht="15.75" customHeight="1">
      <c r="A112" s="59"/>
      <c r="B112" s="59"/>
      <c r="C112" s="59"/>
      <c r="D112" s="59"/>
      <c r="E112" s="59"/>
      <c r="F112" s="59"/>
      <c r="G112" s="62"/>
      <c r="H112" s="62"/>
      <c r="I112" s="61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1:29" ht="15.75" customHeight="1">
      <c r="A113" s="59"/>
      <c r="B113" s="59"/>
      <c r="C113" s="59"/>
      <c r="D113" s="59"/>
      <c r="E113" s="59"/>
      <c r="F113" s="59"/>
      <c r="G113" s="62"/>
      <c r="H113" s="62"/>
      <c r="I113" s="61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5.75" customHeight="1">
      <c r="A114" s="59"/>
      <c r="B114" s="59"/>
      <c r="C114" s="59"/>
      <c r="D114" s="59"/>
      <c r="E114" s="59"/>
      <c r="F114" s="59"/>
      <c r="G114" s="62"/>
      <c r="H114" s="62"/>
      <c r="I114" s="61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1:29" ht="15.75" customHeight="1">
      <c r="A115" s="59"/>
      <c r="B115" s="59"/>
      <c r="C115" s="59"/>
      <c r="D115" s="59"/>
      <c r="E115" s="59"/>
      <c r="F115" s="59"/>
      <c r="G115" s="62"/>
      <c r="H115" s="62"/>
      <c r="I115" s="61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5.75" customHeight="1">
      <c r="A116" s="59"/>
      <c r="B116" s="59"/>
      <c r="C116" s="59"/>
      <c r="D116" s="59"/>
      <c r="E116" s="59"/>
      <c r="F116" s="59"/>
      <c r="G116" s="62"/>
      <c r="H116" s="62"/>
      <c r="I116" s="61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1:29" ht="15.75" customHeight="1">
      <c r="A117" s="59"/>
      <c r="B117" s="59"/>
      <c r="C117" s="59"/>
      <c r="D117" s="59"/>
      <c r="E117" s="59"/>
      <c r="F117" s="59"/>
      <c r="G117" s="62"/>
      <c r="H117" s="62"/>
      <c r="I117" s="61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1:29" ht="15.75" customHeight="1">
      <c r="A118" s="59"/>
      <c r="B118" s="59"/>
      <c r="C118" s="59"/>
      <c r="D118" s="59"/>
      <c r="E118" s="59"/>
      <c r="F118" s="59"/>
      <c r="G118" s="62"/>
      <c r="H118" s="62"/>
      <c r="I118" s="61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1:29" ht="15.75" customHeight="1">
      <c r="A119" s="59"/>
      <c r="B119" s="59"/>
      <c r="C119" s="59"/>
      <c r="D119" s="59"/>
      <c r="E119" s="59"/>
      <c r="F119" s="59"/>
      <c r="G119" s="62"/>
      <c r="H119" s="62"/>
      <c r="I119" s="61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1:29" ht="15.75" customHeight="1">
      <c r="A120" s="59"/>
      <c r="B120" s="59"/>
      <c r="C120" s="59"/>
      <c r="D120" s="59"/>
      <c r="E120" s="59"/>
      <c r="F120" s="59"/>
      <c r="G120" s="62"/>
      <c r="H120" s="62"/>
      <c r="I120" s="61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1:29" ht="15.75" customHeight="1">
      <c r="A121" s="59"/>
      <c r="B121" s="59"/>
      <c r="C121" s="59"/>
      <c r="D121" s="59"/>
      <c r="E121" s="59"/>
      <c r="F121" s="59"/>
      <c r="G121" s="62"/>
      <c r="H121" s="62"/>
      <c r="I121" s="61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1:29" ht="15.75" customHeight="1">
      <c r="A122" s="59"/>
      <c r="B122" s="59"/>
      <c r="C122" s="59"/>
      <c r="D122" s="59"/>
      <c r="E122" s="59"/>
      <c r="F122" s="59"/>
      <c r="G122" s="62"/>
      <c r="H122" s="62"/>
      <c r="I122" s="61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1:29" ht="15.75" customHeight="1">
      <c r="A123" s="59"/>
      <c r="B123" s="59"/>
      <c r="C123" s="59"/>
      <c r="D123" s="59"/>
      <c r="E123" s="59"/>
      <c r="F123" s="59"/>
      <c r="G123" s="62"/>
      <c r="H123" s="62"/>
      <c r="I123" s="61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1:29" ht="15.75" customHeight="1">
      <c r="A124" s="59"/>
      <c r="B124" s="59"/>
      <c r="C124" s="59"/>
      <c r="D124" s="59"/>
      <c r="E124" s="59"/>
      <c r="F124" s="59"/>
      <c r="G124" s="62"/>
      <c r="H124" s="62"/>
      <c r="I124" s="61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5.75" customHeight="1">
      <c r="A125" s="59"/>
      <c r="B125" s="59"/>
      <c r="C125" s="59"/>
      <c r="D125" s="59"/>
      <c r="E125" s="59"/>
      <c r="F125" s="59"/>
      <c r="G125" s="62"/>
      <c r="H125" s="62"/>
      <c r="I125" s="61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1:29" ht="15.75" customHeight="1">
      <c r="A126" s="59"/>
      <c r="B126" s="59"/>
      <c r="C126" s="59"/>
      <c r="D126" s="59"/>
      <c r="E126" s="59"/>
      <c r="F126" s="59"/>
      <c r="G126" s="62"/>
      <c r="H126" s="62"/>
      <c r="I126" s="61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5.75" customHeight="1">
      <c r="A127" s="59"/>
      <c r="B127" s="59"/>
      <c r="C127" s="59"/>
      <c r="D127" s="59"/>
      <c r="E127" s="59"/>
      <c r="F127" s="59"/>
      <c r="G127" s="62"/>
      <c r="H127" s="62"/>
      <c r="I127" s="61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29" ht="15.75" customHeight="1">
      <c r="A128" s="59"/>
      <c r="B128" s="59"/>
      <c r="C128" s="59"/>
      <c r="D128" s="59"/>
      <c r="E128" s="59"/>
      <c r="F128" s="59"/>
      <c r="G128" s="62"/>
      <c r="H128" s="62"/>
      <c r="I128" s="61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1:29" ht="15.75" customHeight="1">
      <c r="A129" s="59"/>
      <c r="B129" s="59"/>
      <c r="C129" s="59"/>
      <c r="D129" s="59"/>
      <c r="E129" s="59"/>
      <c r="F129" s="59"/>
      <c r="G129" s="62"/>
      <c r="H129" s="62"/>
      <c r="I129" s="61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1:29" ht="15.75" customHeight="1">
      <c r="A130" s="59"/>
      <c r="B130" s="59"/>
      <c r="C130" s="59"/>
      <c r="D130" s="59"/>
      <c r="E130" s="59"/>
      <c r="F130" s="59"/>
      <c r="G130" s="62"/>
      <c r="H130" s="62"/>
      <c r="I130" s="61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1:29" ht="15.75" customHeight="1">
      <c r="A131" s="59"/>
      <c r="B131" s="59"/>
      <c r="C131" s="59"/>
      <c r="D131" s="59"/>
      <c r="E131" s="59"/>
      <c r="F131" s="59"/>
      <c r="G131" s="62"/>
      <c r="H131" s="62"/>
      <c r="I131" s="61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5.75" customHeight="1">
      <c r="A132" s="59"/>
      <c r="B132" s="59"/>
      <c r="C132" s="59"/>
      <c r="D132" s="59"/>
      <c r="E132" s="59"/>
      <c r="F132" s="59"/>
      <c r="G132" s="62"/>
      <c r="H132" s="62"/>
      <c r="I132" s="61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1:29" ht="15.75" customHeight="1">
      <c r="A133" s="59"/>
      <c r="B133" s="59"/>
      <c r="C133" s="59"/>
      <c r="D133" s="59"/>
      <c r="E133" s="59"/>
      <c r="F133" s="59"/>
      <c r="G133" s="62"/>
      <c r="H133" s="62"/>
      <c r="I133" s="61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5.75" customHeight="1">
      <c r="A134" s="59"/>
      <c r="B134" s="59"/>
      <c r="C134" s="59"/>
      <c r="D134" s="59"/>
      <c r="E134" s="59"/>
      <c r="F134" s="59"/>
      <c r="G134" s="62"/>
      <c r="H134" s="62"/>
      <c r="I134" s="61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1:29" ht="15.75" customHeight="1">
      <c r="A135" s="59"/>
      <c r="B135" s="59"/>
      <c r="C135" s="59"/>
      <c r="D135" s="59"/>
      <c r="E135" s="59"/>
      <c r="F135" s="59"/>
      <c r="G135" s="62"/>
      <c r="H135" s="62"/>
      <c r="I135" s="61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1:29" ht="15.75" customHeight="1">
      <c r="A136" s="59"/>
      <c r="B136" s="59"/>
      <c r="C136" s="59"/>
      <c r="D136" s="59"/>
      <c r="E136" s="59"/>
      <c r="F136" s="59"/>
      <c r="G136" s="62"/>
      <c r="H136" s="62"/>
      <c r="I136" s="61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5.75" customHeight="1">
      <c r="A137" s="59"/>
      <c r="B137" s="59"/>
      <c r="C137" s="59"/>
      <c r="D137" s="59"/>
      <c r="E137" s="59"/>
      <c r="F137" s="59"/>
      <c r="G137" s="62"/>
      <c r="H137" s="62"/>
      <c r="I137" s="61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1:29" ht="15.75" customHeight="1">
      <c r="A138" s="59"/>
      <c r="B138" s="59"/>
      <c r="C138" s="59"/>
      <c r="D138" s="59"/>
      <c r="E138" s="59"/>
      <c r="F138" s="59"/>
      <c r="G138" s="62"/>
      <c r="H138" s="62"/>
      <c r="I138" s="61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5.75" customHeight="1">
      <c r="A139" s="59"/>
      <c r="B139" s="59"/>
      <c r="C139" s="59"/>
      <c r="D139" s="59"/>
      <c r="E139" s="59"/>
      <c r="F139" s="59"/>
      <c r="G139" s="62"/>
      <c r="H139" s="62"/>
      <c r="I139" s="61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1:29" ht="15.75" customHeight="1">
      <c r="A140" s="59"/>
      <c r="B140" s="59"/>
      <c r="C140" s="59"/>
      <c r="D140" s="59"/>
      <c r="E140" s="59"/>
      <c r="F140" s="59"/>
      <c r="G140" s="62"/>
      <c r="H140" s="62"/>
      <c r="I140" s="61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1:29" ht="15.75" customHeight="1">
      <c r="A141" s="59"/>
      <c r="B141" s="59"/>
      <c r="C141" s="59"/>
      <c r="D141" s="59"/>
      <c r="E141" s="59"/>
      <c r="F141" s="59"/>
      <c r="G141" s="62"/>
      <c r="H141" s="62"/>
      <c r="I141" s="61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1:29" ht="15.75" customHeight="1">
      <c r="A142" s="59"/>
      <c r="B142" s="59"/>
      <c r="C142" s="59"/>
      <c r="D142" s="59"/>
      <c r="E142" s="59"/>
      <c r="F142" s="59"/>
      <c r="G142" s="62"/>
      <c r="H142" s="62"/>
      <c r="I142" s="61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5.75" customHeight="1">
      <c r="A143" s="59"/>
      <c r="B143" s="59"/>
      <c r="C143" s="59"/>
      <c r="D143" s="59"/>
      <c r="E143" s="59"/>
      <c r="F143" s="59"/>
      <c r="G143" s="62"/>
      <c r="H143" s="62"/>
      <c r="I143" s="61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1:29" ht="15.75" customHeight="1">
      <c r="A144" s="59"/>
      <c r="B144" s="59"/>
      <c r="C144" s="59"/>
      <c r="D144" s="59"/>
      <c r="E144" s="59"/>
      <c r="F144" s="59"/>
      <c r="G144" s="62"/>
      <c r="H144" s="62"/>
      <c r="I144" s="61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1:29" ht="15.75" customHeight="1">
      <c r="A145" s="59"/>
      <c r="B145" s="59"/>
      <c r="C145" s="59"/>
      <c r="D145" s="59"/>
      <c r="E145" s="59"/>
      <c r="F145" s="59"/>
      <c r="G145" s="62"/>
      <c r="H145" s="62"/>
      <c r="I145" s="61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1:29" ht="15.75" customHeight="1">
      <c r="A146" s="59"/>
      <c r="B146" s="59"/>
      <c r="C146" s="59"/>
      <c r="D146" s="59"/>
      <c r="E146" s="59"/>
      <c r="F146" s="59"/>
      <c r="G146" s="62"/>
      <c r="H146" s="62"/>
      <c r="I146" s="61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1:29" ht="15.75" customHeight="1">
      <c r="A147" s="59"/>
      <c r="B147" s="59"/>
      <c r="C147" s="59"/>
      <c r="D147" s="59"/>
      <c r="E147" s="59"/>
      <c r="F147" s="59"/>
      <c r="G147" s="62"/>
      <c r="H147" s="62"/>
      <c r="I147" s="61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1:29" ht="15.75" customHeight="1">
      <c r="A148" s="59"/>
      <c r="B148" s="59"/>
      <c r="C148" s="59"/>
      <c r="D148" s="59"/>
      <c r="E148" s="59"/>
      <c r="F148" s="59"/>
      <c r="G148" s="62"/>
      <c r="H148" s="62"/>
      <c r="I148" s="61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1:29" ht="15.75" customHeight="1">
      <c r="A149" s="59"/>
      <c r="B149" s="59"/>
      <c r="C149" s="59"/>
      <c r="D149" s="59"/>
      <c r="E149" s="59"/>
      <c r="F149" s="59"/>
      <c r="G149" s="62"/>
      <c r="H149" s="62"/>
      <c r="I149" s="61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1:29" ht="15.75" customHeight="1">
      <c r="A150" s="59"/>
      <c r="B150" s="59"/>
      <c r="C150" s="59"/>
      <c r="D150" s="59"/>
      <c r="E150" s="59"/>
      <c r="F150" s="59"/>
      <c r="G150" s="62"/>
      <c r="H150" s="62"/>
      <c r="I150" s="61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1:29" ht="15.75" customHeight="1">
      <c r="A151" s="59"/>
      <c r="B151" s="59"/>
      <c r="C151" s="59"/>
      <c r="D151" s="59"/>
      <c r="E151" s="59"/>
      <c r="F151" s="59"/>
      <c r="G151" s="62"/>
      <c r="H151" s="62"/>
      <c r="I151" s="61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1:29" ht="15.75" customHeight="1">
      <c r="A152" s="59"/>
      <c r="B152" s="59"/>
      <c r="C152" s="59"/>
      <c r="D152" s="59"/>
      <c r="E152" s="59"/>
      <c r="F152" s="59"/>
      <c r="G152" s="62"/>
      <c r="H152" s="62"/>
      <c r="I152" s="61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1:29" ht="15.75" customHeight="1">
      <c r="A153" s="59"/>
      <c r="B153" s="59"/>
      <c r="C153" s="59"/>
      <c r="D153" s="59"/>
      <c r="E153" s="59"/>
      <c r="F153" s="59"/>
      <c r="G153" s="62"/>
      <c r="H153" s="62"/>
      <c r="I153" s="61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5.75" customHeight="1">
      <c r="A154" s="59"/>
      <c r="B154" s="59"/>
      <c r="C154" s="59"/>
      <c r="D154" s="59"/>
      <c r="E154" s="59"/>
      <c r="F154" s="59"/>
      <c r="G154" s="62"/>
      <c r="H154" s="62"/>
      <c r="I154" s="61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1:29" ht="15.75" customHeight="1">
      <c r="A155" s="59"/>
      <c r="B155" s="59"/>
      <c r="C155" s="59"/>
      <c r="D155" s="59"/>
      <c r="E155" s="59"/>
      <c r="F155" s="59"/>
      <c r="G155" s="62"/>
      <c r="H155" s="62"/>
      <c r="I155" s="61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5.75" customHeight="1">
      <c r="A156" s="59"/>
      <c r="B156" s="59"/>
      <c r="C156" s="59"/>
      <c r="D156" s="59"/>
      <c r="E156" s="59"/>
      <c r="F156" s="59"/>
      <c r="G156" s="62"/>
      <c r="H156" s="62"/>
      <c r="I156" s="61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1:29" ht="15.75" customHeight="1">
      <c r="A157" s="59"/>
      <c r="B157" s="59"/>
      <c r="C157" s="59"/>
      <c r="D157" s="59"/>
      <c r="E157" s="59"/>
      <c r="F157" s="59"/>
      <c r="G157" s="62"/>
      <c r="H157" s="62"/>
      <c r="I157" s="61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1:29" ht="15.75" customHeight="1">
      <c r="A158" s="59"/>
      <c r="B158" s="59"/>
      <c r="C158" s="59"/>
      <c r="D158" s="59"/>
      <c r="E158" s="59"/>
      <c r="F158" s="59"/>
      <c r="G158" s="62"/>
      <c r="H158" s="62"/>
      <c r="I158" s="61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1:29" ht="15.75" customHeight="1">
      <c r="A159" s="59"/>
      <c r="B159" s="59"/>
      <c r="C159" s="59"/>
      <c r="D159" s="59"/>
      <c r="E159" s="59"/>
      <c r="F159" s="59"/>
      <c r="G159" s="62"/>
      <c r="H159" s="62"/>
      <c r="I159" s="61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1:29" ht="15.75" customHeight="1">
      <c r="A160" s="59"/>
      <c r="B160" s="59"/>
      <c r="C160" s="59"/>
      <c r="D160" s="59"/>
      <c r="E160" s="59"/>
      <c r="F160" s="59"/>
      <c r="G160" s="62"/>
      <c r="H160" s="62"/>
      <c r="I160" s="61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1:29" ht="15.75" customHeight="1">
      <c r="A161" s="59"/>
      <c r="B161" s="59"/>
      <c r="C161" s="59"/>
      <c r="D161" s="59"/>
      <c r="E161" s="59"/>
      <c r="F161" s="59"/>
      <c r="G161" s="62"/>
      <c r="H161" s="62"/>
      <c r="I161" s="61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5.75" customHeight="1">
      <c r="A162" s="59"/>
      <c r="B162" s="59"/>
      <c r="C162" s="59"/>
      <c r="D162" s="59"/>
      <c r="E162" s="59"/>
      <c r="F162" s="59"/>
      <c r="G162" s="62"/>
      <c r="H162" s="62"/>
      <c r="I162" s="61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1:29" ht="15.75" customHeight="1">
      <c r="A163" s="59"/>
      <c r="B163" s="59"/>
      <c r="C163" s="59"/>
      <c r="D163" s="59"/>
      <c r="E163" s="59"/>
      <c r="F163" s="59"/>
      <c r="G163" s="62"/>
      <c r="H163" s="62"/>
      <c r="I163" s="61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.75" customHeight="1">
      <c r="A164" s="59"/>
      <c r="B164" s="59"/>
      <c r="C164" s="59"/>
      <c r="D164" s="59"/>
      <c r="E164" s="59"/>
      <c r="F164" s="59"/>
      <c r="G164" s="62"/>
      <c r="H164" s="62"/>
      <c r="I164" s="61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1:29" ht="15.75" customHeight="1">
      <c r="A165" s="59"/>
      <c r="B165" s="59"/>
      <c r="C165" s="59"/>
      <c r="D165" s="59"/>
      <c r="E165" s="59"/>
      <c r="F165" s="59"/>
      <c r="G165" s="62"/>
      <c r="H165" s="62"/>
      <c r="I165" s="61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1:29" ht="15.75" customHeight="1">
      <c r="A166" s="59"/>
      <c r="B166" s="59"/>
      <c r="C166" s="59"/>
      <c r="D166" s="59"/>
      <c r="E166" s="59"/>
      <c r="F166" s="59"/>
      <c r="G166" s="62"/>
      <c r="H166" s="62"/>
      <c r="I166" s="61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1:29" ht="15.75" customHeight="1">
      <c r="A167" s="59"/>
      <c r="B167" s="59"/>
      <c r="C167" s="59"/>
      <c r="D167" s="59"/>
      <c r="E167" s="59"/>
      <c r="F167" s="59"/>
      <c r="G167" s="62"/>
      <c r="H167" s="62"/>
      <c r="I167" s="61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1:29" ht="15.75" customHeight="1">
      <c r="A168" s="59"/>
      <c r="B168" s="59"/>
      <c r="C168" s="59"/>
      <c r="D168" s="59"/>
      <c r="E168" s="59"/>
      <c r="F168" s="59"/>
      <c r="G168" s="62"/>
      <c r="H168" s="62"/>
      <c r="I168" s="61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1:29" ht="15.75" customHeight="1">
      <c r="A169" s="59"/>
      <c r="B169" s="59"/>
      <c r="C169" s="59"/>
      <c r="D169" s="59"/>
      <c r="E169" s="59"/>
      <c r="F169" s="59"/>
      <c r="G169" s="62"/>
      <c r="H169" s="62"/>
      <c r="I169" s="61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1:29" ht="15.75" customHeight="1">
      <c r="A170" s="59"/>
      <c r="B170" s="59"/>
      <c r="C170" s="59"/>
      <c r="D170" s="59"/>
      <c r="E170" s="59"/>
      <c r="F170" s="59"/>
      <c r="G170" s="62"/>
      <c r="H170" s="62"/>
      <c r="I170" s="61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1:29" ht="15.75" customHeight="1">
      <c r="A171" s="59"/>
      <c r="B171" s="59"/>
      <c r="C171" s="59"/>
      <c r="D171" s="59"/>
      <c r="E171" s="59"/>
      <c r="F171" s="59"/>
      <c r="G171" s="62"/>
      <c r="H171" s="62"/>
      <c r="I171" s="61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1:29" ht="15.75" customHeight="1">
      <c r="A172" s="59"/>
      <c r="B172" s="59"/>
      <c r="C172" s="59"/>
      <c r="D172" s="59"/>
      <c r="E172" s="59"/>
      <c r="F172" s="59"/>
      <c r="G172" s="62"/>
      <c r="H172" s="62"/>
      <c r="I172" s="61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1:29" ht="15.75" customHeight="1">
      <c r="A173" s="59"/>
      <c r="B173" s="59"/>
      <c r="C173" s="59"/>
      <c r="D173" s="59"/>
      <c r="E173" s="59"/>
      <c r="F173" s="59"/>
      <c r="G173" s="62"/>
      <c r="H173" s="62"/>
      <c r="I173" s="61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1:29" ht="15.75" customHeight="1">
      <c r="A174" s="59"/>
      <c r="B174" s="59"/>
      <c r="C174" s="59"/>
      <c r="D174" s="59"/>
      <c r="E174" s="59"/>
      <c r="F174" s="59"/>
      <c r="G174" s="62"/>
      <c r="H174" s="62"/>
      <c r="I174" s="61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1:29" ht="15.75" customHeight="1">
      <c r="A175" s="59"/>
      <c r="B175" s="59"/>
      <c r="C175" s="59"/>
      <c r="D175" s="59"/>
      <c r="E175" s="59"/>
      <c r="F175" s="59"/>
      <c r="G175" s="62"/>
      <c r="H175" s="62"/>
      <c r="I175" s="61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1:29" ht="15.75" customHeight="1">
      <c r="A176" s="59"/>
      <c r="B176" s="59"/>
      <c r="C176" s="59"/>
      <c r="D176" s="59"/>
      <c r="E176" s="59"/>
      <c r="F176" s="59"/>
      <c r="G176" s="62"/>
      <c r="H176" s="62"/>
      <c r="I176" s="61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1:29" ht="15.75" customHeight="1">
      <c r="A177" s="59"/>
      <c r="B177" s="59"/>
      <c r="C177" s="59"/>
      <c r="D177" s="59"/>
      <c r="E177" s="59"/>
      <c r="F177" s="59"/>
      <c r="G177" s="62"/>
      <c r="H177" s="62"/>
      <c r="I177" s="61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1:29" ht="15.75" customHeight="1">
      <c r="A178" s="59"/>
      <c r="B178" s="59"/>
      <c r="C178" s="59"/>
      <c r="D178" s="59"/>
      <c r="E178" s="59"/>
      <c r="F178" s="59"/>
      <c r="G178" s="62"/>
      <c r="H178" s="62"/>
      <c r="I178" s="61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1:29" ht="15.75" customHeight="1">
      <c r="A179" s="59"/>
      <c r="B179" s="59"/>
      <c r="C179" s="59"/>
      <c r="D179" s="59"/>
      <c r="E179" s="59"/>
      <c r="F179" s="59"/>
      <c r="G179" s="62"/>
      <c r="H179" s="62"/>
      <c r="I179" s="61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1:29" ht="15.75" customHeight="1">
      <c r="A180" s="59"/>
      <c r="B180" s="59"/>
      <c r="C180" s="59"/>
      <c r="D180" s="59"/>
      <c r="E180" s="59"/>
      <c r="F180" s="59"/>
      <c r="G180" s="62"/>
      <c r="H180" s="62"/>
      <c r="I180" s="61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1:29" ht="15.75" customHeight="1">
      <c r="A181" s="59"/>
      <c r="B181" s="59"/>
      <c r="C181" s="59"/>
      <c r="D181" s="59"/>
      <c r="E181" s="59"/>
      <c r="F181" s="59"/>
      <c r="G181" s="62"/>
      <c r="H181" s="62"/>
      <c r="I181" s="61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1:29" ht="15.75" customHeight="1">
      <c r="A182" s="59"/>
      <c r="B182" s="59"/>
      <c r="C182" s="59"/>
      <c r="D182" s="59"/>
      <c r="E182" s="59"/>
      <c r="F182" s="59"/>
      <c r="G182" s="62"/>
      <c r="H182" s="62"/>
      <c r="I182" s="61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1:29" ht="15.75" customHeight="1">
      <c r="A183" s="59"/>
      <c r="B183" s="59"/>
      <c r="C183" s="59"/>
      <c r="D183" s="59"/>
      <c r="E183" s="59"/>
      <c r="F183" s="59"/>
      <c r="G183" s="62"/>
      <c r="H183" s="62"/>
      <c r="I183" s="61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1:29" ht="15.75" customHeight="1">
      <c r="A184" s="59"/>
      <c r="B184" s="59"/>
      <c r="C184" s="59"/>
      <c r="D184" s="59"/>
      <c r="E184" s="59"/>
      <c r="F184" s="59"/>
      <c r="G184" s="62"/>
      <c r="H184" s="62"/>
      <c r="I184" s="61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1:29" ht="15.75" customHeight="1">
      <c r="A185" s="59"/>
      <c r="B185" s="59"/>
      <c r="C185" s="59"/>
      <c r="D185" s="59"/>
      <c r="E185" s="59"/>
      <c r="F185" s="59"/>
      <c r="G185" s="62"/>
      <c r="H185" s="62"/>
      <c r="I185" s="61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1:29" ht="15.75" customHeight="1">
      <c r="A186" s="59"/>
      <c r="B186" s="59"/>
      <c r="C186" s="59"/>
      <c r="D186" s="59"/>
      <c r="E186" s="59"/>
      <c r="F186" s="59"/>
      <c r="G186" s="62"/>
      <c r="H186" s="62"/>
      <c r="I186" s="61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1:29" ht="15.75" customHeight="1">
      <c r="A187" s="59"/>
      <c r="B187" s="59"/>
      <c r="C187" s="59"/>
      <c r="D187" s="59"/>
      <c r="E187" s="59"/>
      <c r="F187" s="59"/>
      <c r="G187" s="62"/>
      <c r="H187" s="62"/>
      <c r="I187" s="61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1:29" ht="15.75" customHeight="1">
      <c r="A188" s="59"/>
      <c r="B188" s="59"/>
      <c r="C188" s="59"/>
      <c r="D188" s="59"/>
      <c r="E188" s="59"/>
      <c r="F188" s="59"/>
      <c r="G188" s="62"/>
      <c r="H188" s="62"/>
      <c r="I188" s="61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1:29" ht="15.75" customHeight="1">
      <c r="A189" s="59"/>
      <c r="B189" s="59"/>
      <c r="C189" s="59"/>
      <c r="D189" s="59"/>
      <c r="E189" s="59"/>
      <c r="F189" s="59"/>
      <c r="G189" s="62"/>
      <c r="H189" s="62"/>
      <c r="I189" s="61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1:29" ht="15.75" customHeight="1">
      <c r="A190" s="59"/>
      <c r="B190" s="59"/>
      <c r="C190" s="59"/>
      <c r="D190" s="59"/>
      <c r="E190" s="59"/>
      <c r="F190" s="59"/>
      <c r="G190" s="62"/>
      <c r="H190" s="62"/>
      <c r="I190" s="61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1:29" ht="15.75" customHeight="1">
      <c r="A191" s="59"/>
      <c r="B191" s="59"/>
      <c r="C191" s="59"/>
      <c r="D191" s="59"/>
      <c r="E191" s="59"/>
      <c r="F191" s="59"/>
      <c r="G191" s="62"/>
      <c r="H191" s="62"/>
      <c r="I191" s="61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1:29" ht="15.75" customHeight="1">
      <c r="A192" s="59"/>
      <c r="B192" s="59"/>
      <c r="C192" s="59"/>
      <c r="D192" s="59"/>
      <c r="E192" s="59"/>
      <c r="F192" s="59"/>
      <c r="G192" s="62"/>
      <c r="H192" s="62"/>
      <c r="I192" s="61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1:29" ht="15.75" customHeight="1">
      <c r="A193" s="59"/>
      <c r="B193" s="59"/>
      <c r="C193" s="59"/>
      <c r="D193" s="59"/>
      <c r="E193" s="59"/>
      <c r="F193" s="59"/>
      <c r="G193" s="62"/>
      <c r="H193" s="62"/>
      <c r="I193" s="61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1:29" ht="15.75" customHeight="1">
      <c r="A194" s="59"/>
      <c r="B194" s="59"/>
      <c r="C194" s="59"/>
      <c r="D194" s="59"/>
      <c r="E194" s="59"/>
      <c r="F194" s="59"/>
      <c r="G194" s="62"/>
      <c r="H194" s="62"/>
      <c r="I194" s="61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1:29" ht="15.75" customHeight="1">
      <c r="A195" s="59"/>
      <c r="B195" s="59"/>
      <c r="C195" s="59"/>
      <c r="D195" s="59"/>
      <c r="E195" s="59"/>
      <c r="F195" s="59"/>
      <c r="G195" s="62"/>
      <c r="H195" s="62"/>
      <c r="I195" s="61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1:29" ht="15.75" customHeight="1">
      <c r="A196" s="59"/>
      <c r="B196" s="59"/>
      <c r="C196" s="59"/>
      <c r="D196" s="59"/>
      <c r="E196" s="59"/>
      <c r="F196" s="59"/>
      <c r="G196" s="62"/>
      <c r="H196" s="62"/>
      <c r="I196" s="61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1:29" ht="15.75" customHeight="1">
      <c r="A197" s="59"/>
      <c r="B197" s="59"/>
      <c r="C197" s="59"/>
      <c r="D197" s="59"/>
      <c r="E197" s="59"/>
      <c r="F197" s="59"/>
      <c r="G197" s="62"/>
      <c r="H197" s="62"/>
      <c r="I197" s="61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1:29" ht="15.75" customHeight="1">
      <c r="A198" s="59"/>
      <c r="B198" s="59"/>
      <c r="C198" s="59"/>
      <c r="D198" s="59"/>
      <c r="E198" s="59"/>
      <c r="F198" s="59"/>
      <c r="G198" s="62"/>
      <c r="H198" s="62"/>
      <c r="I198" s="61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1:29" ht="15.75" customHeight="1">
      <c r="A199" s="59"/>
      <c r="B199" s="59"/>
      <c r="C199" s="59"/>
      <c r="D199" s="59"/>
      <c r="E199" s="59"/>
      <c r="F199" s="59"/>
      <c r="G199" s="62"/>
      <c r="H199" s="62"/>
      <c r="I199" s="61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1:29" ht="15.75" customHeight="1">
      <c r="A200" s="59"/>
      <c r="B200" s="59"/>
      <c r="C200" s="59"/>
      <c r="D200" s="59"/>
      <c r="E200" s="59"/>
      <c r="F200" s="59"/>
      <c r="G200" s="62"/>
      <c r="H200" s="62"/>
      <c r="I200" s="61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1:29" ht="15.75" customHeight="1">
      <c r="A201" s="59"/>
      <c r="B201" s="59"/>
      <c r="C201" s="59"/>
      <c r="D201" s="59"/>
      <c r="E201" s="59"/>
      <c r="F201" s="59"/>
      <c r="G201" s="62"/>
      <c r="H201" s="62"/>
      <c r="I201" s="61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1:29" ht="15.75" customHeight="1">
      <c r="A202" s="59"/>
      <c r="B202" s="59"/>
      <c r="C202" s="59"/>
      <c r="D202" s="59"/>
      <c r="E202" s="59"/>
      <c r="F202" s="59"/>
      <c r="G202" s="62"/>
      <c r="H202" s="62"/>
      <c r="I202" s="61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1:29" ht="15.75" customHeight="1">
      <c r="A203" s="59"/>
      <c r="B203" s="59"/>
      <c r="C203" s="59"/>
      <c r="D203" s="59"/>
      <c r="E203" s="59"/>
      <c r="F203" s="59"/>
      <c r="G203" s="62"/>
      <c r="H203" s="62"/>
      <c r="I203" s="61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1:29" ht="15.75" customHeight="1">
      <c r="A204" s="59"/>
      <c r="B204" s="59"/>
      <c r="C204" s="59"/>
      <c r="D204" s="59"/>
      <c r="E204" s="59"/>
      <c r="F204" s="59"/>
      <c r="G204" s="62"/>
      <c r="H204" s="62"/>
      <c r="I204" s="61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1:29" ht="15.75" customHeight="1">
      <c r="A205" s="59"/>
      <c r="B205" s="59"/>
      <c r="C205" s="59"/>
      <c r="D205" s="59"/>
      <c r="E205" s="59"/>
      <c r="F205" s="59"/>
      <c r="G205" s="62"/>
      <c r="H205" s="62"/>
      <c r="I205" s="61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1:29" ht="15.75" customHeight="1">
      <c r="A206" s="59"/>
      <c r="B206" s="59"/>
      <c r="C206" s="59"/>
      <c r="D206" s="59"/>
      <c r="E206" s="59"/>
      <c r="F206" s="59"/>
      <c r="G206" s="62"/>
      <c r="H206" s="62"/>
      <c r="I206" s="61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1:29" ht="15.75" customHeight="1">
      <c r="A207" s="59"/>
      <c r="B207" s="59"/>
      <c r="C207" s="59"/>
      <c r="D207" s="59"/>
      <c r="E207" s="59"/>
      <c r="F207" s="59"/>
      <c r="G207" s="62"/>
      <c r="H207" s="62"/>
      <c r="I207" s="61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1:29" ht="15.75" customHeight="1">
      <c r="A208" s="59"/>
      <c r="B208" s="59"/>
      <c r="C208" s="59"/>
      <c r="D208" s="59"/>
      <c r="E208" s="59"/>
      <c r="F208" s="59"/>
      <c r="G208" s="62"/>
      <c r="H208" s="62"/>
      <c r="I208" s="61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1:29" ht="15.75" customHeight="1">
      <c r="A209" s="59"/>
      <c r="B209" s="59"/>
      <c r="C209" s="59"/>
      <c r="D209" s="59"/>
      <c r="E209" s="59"/>
      <c r="F209" s="59"/>
      <c r="G209" s="62"/>
      <c r="H209" s="62"/>
      <c r="I209" s="61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1:29" ht="15.75" customHeight="1">
      <c r="A210" s="59"/>
      <c r="B210" s="59"/>
      <c r="C210" s="59"/>
      <c r="D210" s="59"/>
      <c r="E210" s="59"/>
      <c r="F210" s="59"/>
      <c r="G210" s="62"/>
      <c r="H210" s="62"/>
      <c r="I210" s="61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1:29" ht="15.75" customHeight="1">
      <c r="A211" s="59"/>
      <c r="B211" s="59"/>
      <c r="C211" s="59"/>
      <c r="D211" s="59"/>
      <c r="E211" s="59"/>
      <c r="F211" s="59"/>
      <c r="G211" s="62"/>
      <c r="H211" s="62"/>
      <c r="I211" s="61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1:29" ht="15.75" customHeight="1">
      <c r="A212" s="59"/>
      <c r="B212" s="59"/>
      <c r="C212" s="59"/>
      <c r="D212" s="59"/>
      <c r="E212" s="59"/>
      <c r="F212" s="59"/>
      <c r="G212" s="62"/>
      <c r="H212" s="62"/>
      <c r="I212" s="61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1:29" ht="15.75" customHeight="1">
      <c r="A213" s="59"/>
      <c r="B213" s="59"/>
      <c r="C213" s="59"/>
      <c r="D213" s="59"/>
      <c r="E213" s="59"/>
      <c r="F213" s="59"/>
      <c r="G213" s="62"/>
      <c r="H213" s="62"/>
      <c r="I213" s="61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1:29" ht="15.75" customHeight="1">
      <c r="A214" s="59"/>
      <c r="B214" s="59"/>
      <c r="C214" s="59"/>
      <c r="D214" s="59"/>
      <c r="E214" s="59"/>
      <c r="F214" s="59"/>
      <c r="G214" s="62"/>
      <c r="H214" s="62"/>
      <c r="I214" s="61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1:29" ht="15.75" customHeight="1">
      <c r="A215" s="59"/>
      <c r="B215" s="59"/>
      <c r="C215" s="59"/>
      <c r="D215" s="59"/>
      <c r="E215" s="59"/>
      <c r="F215" s="59"/>
      <c r="G215" s="62"/>
      <c r="H215" s="62"/>
      <c r="I215" s="61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1:29" ht="15.75" customHeight="1">
      <c r="A216" s="59"/>
      <c r="B216" s="59"/>
      <c r="C216" s="59"/>
      <c r="D216" s="59"/>
      <c r="E216" s="59"/>
      <c r="F216" s="59"/>
      <c r="G216" s="62"/>
      <c r="H216" s="62"/>
      <c r="I216" s="61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1:29" ht="15.75" customHeight="1">
      <c r="A217" s="59"/>
      <c r="B217" s="59"/>
      <c r="C217" s="59"/>
      <c r="D217" s="59"/>
      <c r="E217" s="59"/>
      <c r="F217" s="59"/>
      <c r="G217" s="62"/>
      <c r="H217" s="62"/>
      <c r="I217" s="61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1:29" ht="15.75" customHeight="1">
      <c r="A218" s="59"/>
      <c r="B218" s="59"/>
      <c r="C218" s="59"/>
      <c r="D218" s="59"/>
      <c r="E218" s="59"/>
      <c r="F218" s="59"/>
      <c r="G218" s="62"/>
      <c r="H218" s="62"/>
      <c r="I218" s="61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1:29" ht="15.75" customHeight="1">
      <c r="A219" s="59"/>
      <c r="B219" s="59"/>
      <c r="C219" s="59"/>
      <c r="D219" s="59"/>
      <c r="E219" s="59"/>
      <c r="F219" s="59"/>
      <c r="G219" s="62"/>
      <c r="H219" s="62"/>
      <c r="I219" s="61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1:29" ht="15.75" customHeight="1">
      <c r="A220" s="59"/>
      <c r="B220" s="59"/>
      <c r="C220" s="59"/>
      <c r="D220" s="59"/>
      <c r="E220" s="59"/>
      <c r="F220" s="59"/>
      <c r="G220" s="62"/>
      <c r="H220" s="62"/>
      <c r="I220" s="61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1:29" ht="15.75" customHeight="1">
      <c r="A221" s="59"/>
      <c r="B221" s="59"/>
      <c r="C221" s="59"/>
      <c r="D221" s="59"/>
      <c r="E221" s="59"/>
      <c r="F221" s="59"/>
      <c r="G221" s="62"/>
      <c r="H221" s="62"/>
      <c r="I221" s="61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1:29" ht="15.75" customHeight="1">
      <c r="A222" s="59"/>
      <c r="B222" s="59"/>
      <c r="C222" s="59"/>
      <c r="D222" s="59"/>
      <c r="E222" s="59"/>
      <c r="F222" s="59"/>
      <c r="G222" s="62"/>
      <c r="H222" s="62"/>
      <c r="I222" s="61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1:29" ht="15.75" customHeight="1">
      <c r="A223" s="59"/>
      <c r="B223" s="59"/>
      <c r="C223" s="59"/>
      <c r="D223" s="59"/>
      <c r="E223" s="59"/>
      <c r="F223" s="59"/>
      <c r="G223" s="62"/>
      <c r="H223" s="62"/>
      <c r="I223" s="61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1:29" ht="15.75" customHeight="1">
      <c r="A224" s="59"/>
      <c r="B224" s="59"/>
      <c r="C224" s="59"/>
      <c r="D224" s="59"/>
      <c r="E224" s="59"/>
      <c r="F224" s="59"/>
      <c r="G224" s="62"/>
      <c r="H224" s="62"/>
      <c r="I224" s="61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1:29" ht="15.75" customHeight="1">
      <c r="A225" s="59"/>
      <c r="B225" s="59"/>
      <c r="C225" s="59"/>
      <c r="D225" s="59"/>
      <c r="E225" s="59"/>
      <c r="F225" s="59"/>
      <c r="G225" s="62"/>
      <c r="H225" s="62"/>
      <c r="I225" s="61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1:29" ht="15.75" customHeight="1">
      <c r="A226" s="59"/>
      <c r="B226" s="59"/>
      <c r="C226" s="59"/>
      <c r="D226" s="59"/>
      <c r="E226" s="59"/>
      <c r="F226" s="59"/>
      <c r="G226" s="62"/>
      <c r="H226" s="62"/>
      <c r="I226" s="61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1:29" ht="15.75" customHeight="1">
      <c r="A227" s="59"/>
      <c r="B227" s="59"/>
      <c r="C227" s="59"/>
      <c r="D227" s="59"/>
      <c r="E227" s="59"/>
      <c r="F227" s="59"/>
      <c r="G227" s="62"/>
      <c r="H227" s="62"/>
      <c r="I227" s="61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1:29" ht="15.75" customHeight="1">
      <c r="A228" s="59"/>
      <c r="B228" s="59"/>
      <c r="C228" s="59"/>
      <c r="D228" s="59"/>
      <c r="E228" s="59"/>
      <c r="F228" s="59"/>
      <c r="G228" s="62"/>
      <c r="H228" s="62"/>
      <c r="I228" s="61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1:29" ht="15.75" customHeight="1">
      <c r="A229" s="59"/>
      <c r="B229" s="59"/>
      <c r="C229" s="59"/>
      <c r="D229" s="59"/>
      <c r="E229" s="59"/>
      <c r="F229" s="59"/>
      <c r="G229" s="62"/>
      <c r="H229" s="62"/>
      <c r="I229" s="61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1:29" ht="15.75" customHeight="1">
      <c r="A230" s="59"/>
      <c r="B230" s="59"/>
      <c r="C230" s="59"/>
      <c r="D230" s="59"/>
      <c r="E230" s="59"/>
      <c r="F230" s="59"/>
      <c r="G230" s="62"/>
      <c r="H230" s="62"/>
      <c r="I230" s="61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1:29" ht="15.75" customHeight="1">
      <c r="A231" s="59"/>
      <c r="B231" s="59"/>
      <c r="C231" s="59"/>
      <c r="D231" s="59"/>
      <c r="E231" s="59"/>
      <c r="F231" s="59"/>
      <c r="G231" s="62"/>
      <c r="H231" s="62"/>
      <c r="I231" s="61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1:29" ht="15.75" customHeight="1">
      <c r="A232" s="59"/>
      <c r="B232" s="59"/>
      <c r="C232" s="59"/>
      <c r="D232" s="59"/>
      <c r="E232" s="59"/>
      <c r="F232" s="59"/>
      <c r="G232" s="62"/>
      <c r="H232" s="62"/>
      <c r="I232" s="61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1:29" ht="15.75" customHeight="1">
      <c r="A233" s="59"/>
      <c r="B233" s="59"/>
      <c r="C233" s="59"/>
      <c r="D233" s="59"/>
      <c r="E233" s="59"/>
      <c r="F233" s="59"/>
      <c r="G233" s="62"/>
      <c r="H233" s="62"/>
      <c r="I233" s="61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1:29" ht="15.75" customHeight="1">
      <c r="A234" s="59"/>
      <c r="B234" s="59"/>
      <c r="C234" s="59"/>
      <c r="D234" s="59"/>
      <c r="E234" s="59"/>
      <c r="F234" s="59"/>
      <c r="G234" s="62"/>
      <c r="H234" s="62"/>
      <c r="I234" s="61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1:29" ht="15.75" customHeight="1">
      <c r="A235" s="59"/>
      <c r="B235" s="59"/>
      <c r="C235" s="59"/>
      <c r="D235" s="59"/>
      <c r="E235" s="59"/>
      <c r="F235" s="59"/>
      <c r="G235" s="62"/>
      <c r="H235" s="62"/>
      <c r="I235" s="61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1:29" ht="15.75" customHeight="1">
      <c r="A236" s="59"/>
      <c r="B236" s="59"/>
      <c r="C236" s="59"/>
      <c r="D236" s="59"/>
      <c r="E236" s="59"/>
      <c r="F236" s="59"/>
      <c r="G236" s="62"/>
      <c r="H236" s="62"/>
      <c r="I236" s="61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1:29" ht="15.75" customHeight="1">
      <c r="A237" s="59"/>
      <c r="B237" s="59"/>
      <c r="C237" s="59"/>
      <c r="D237" s="59"/>
      <c r="E237" s="59"/>
      <c r="F237" s="59"/>
      <c r="G237" s="62"/>
      <c r="H237" s="62"/>
      <c r="I237" s="61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1:29" ht="15.75" customHeight="1">
      <c r="A238" s="59"/>
      <c r="B238" s="59"/>
      <c r="C238" s="59"/>
      <c r="D238" s="59"/>
      <c r="E238" s="59"/>
      <c r="F238" s="59"/>
      <c r="G238" s="62"/>
      <c r="H238" s="62"/>
      <c r="I238" s="61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1:29" ht="15.75" customHeight="1">
      <c r="A239" s="59"/>
      <c r="B239" s="59"/>
      <c r="C239" s="59"/>
      <c r="D239" s="59"/>
      <c r="E239" s="59"/>
      <c r="F239" s="59"/>
      <c r="G239" s="62"/>
      <c r="H239" s="62"/>
      <c r="I239" s="61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1:29" ht="15.75" customHeight="1">
      <c r="A240" s="59"/>
      <c r="B240" s="59"/>
      <c r="C240" s="59"/>
      <c r="D240" s="59"/>
      <c r="E240" s="59"/>
      <c r="F240" s="59"/>
      <c r="G240" s="62"/>
      <c r="H240" s="62"/>
      <c r="I240" s="61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1:29" ht="15.75" customHeight="1">
      <c r="A241" s="59"/>
      <c r="B241" s="59"/>
      <c r="C241" s="59"/>
      <c r="D241" s="59"/>
      <c r="E241" s="59"/>
      <c r="F241" s="59"/>
      <c r="G241" s="62"/>
      <c r="H241" s="62"/>
      <c r="I241" s="61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1:29" ht="15.75" customHeight="1">
      <c r="A242" s="59"/>
      <c r="B242" s="59"/>
      <c r="C242" s="59"/>
      <c r="D242" s="59"/>
      <c r="E242" s="59"/>
      <c r="F242" s="59"/>
      <c r="G242" s="62"/>
      <c r="H242" s="62"/>
      <c r="I242" s="61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1:29" ht="15.75" customHeight="1">
      <c r="A243" s="59"/>
      <c r="B243" s="59"/>
      <c r="C243" s="59"/>
      <c r="D243" s="59"/>
      <c r="E243" s="59"/>
      <c r="F243" s="59"/>
      <c r="G243" s="62"/>
      <c r="H243" s="62"/>
      <c r="I243" s="61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1:29" ht="15.75" customHeight="1">
      <c r="A244" s="59"/>
      <c r="B244" s="59"/>
      <c r="C244" s="59"/>
      <c r="D244" s="59"/>
      <c r="E244" s="59"/>
      <c r="F244" s="59"/>
      <c r="G244" s="62"/>
      <c r="H244" s="62"/>
      <c r="I244" s="61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1:29" ht="15.75" customHeight="1">
      <c r="A245" s="59"/>
      <c r="B245" s="59"/>
      <c r="C245" s="59"/>
      <c r="D245" s="59"/>
      <c r="E245" s="59"/>
      <c r="F245" s="59"/>
      <c r="G245" s="62"/>
      <c r="H245" s="62"/>
      <c r="I245" s="61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1:29" ht="15.75" customHeight="1">
      <c r="A246" s="59"/>
      <c r="B246" s="59"/>
      <c r="C246" s="59"/>
      <c r="D246" s="59"/>
      <c r="E246" s="59"/>
      <c r="F246" s="59"/>
      <c r="G246" s="62"/>
      <c r="H246" s="62"/>
      <c r="I246" s="61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1:29" ht="15.75" customHeight="1">
      <c r="A247" s="59"/>
      <c r="B247" s="59"/>
      <c r="C247" s="59"/>
      <c r="D247" s="59"/>
      <c r="E247" s="59"/>
      <c r="F247" s="59"/>
      <c r="G247" s="62"/>
      <c r="H247" s="62"/>
      <c r="I247" s="61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1:29" ht="15.75" customHeight="1">
      <c r="A248" s="59"/>
      <c r="B248" s="59"/>
      <c r="C248" s="59"/>
      <c r="D248" s="59"/>
      <c r="E248" s="59"/>
      <c r="F248" s="59"/>
      <c r="G248" s="62"/>
      <c r="H248" s="62"/>
      <c r="I248" s="61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1:29" ht="15.75" customHeight="1">
      <c r="A249" s="59"/>
      <c r="B249" s="59"/>
      <c r="C249" s="59"/>
      <c r="D249" s="59"/>
      <c r="E249" s="59"/>
      <c r="F249" s="59"/>
      <c r="G249" s="62"/>
      <c r="H249" s="62"/>
      <c r="I249" s="61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1:29" ht="15.75" customHeight="1">
      <c r="A250" s="59"/>
      <c r="B250" s="59"/>
      <c r="C250" s="59"/>
      <c r="D250" s="59"/>
      <c r="E250" s="59"/>
      <c r="F250" s="59"/>
      <c r="G250" s="62"/>
      <c r="H250" s="62"/>
      <c r="I250" s="61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1:29" ht="15.75" customHeight="1">
      <c r="A251" s="59"/>
      <c r="B251" s="59"/>
      <c r="C251" s="59"/>
      <c r="D251" s="59"/>
      <c r="E251" s="59"/>
      <c r="F251" s="59"/>
      <c r="G251" s="62"/>
      <c r="H251" s="62"/>
      <c r="I251" s="61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1:29" ht="15.75" customHeight="1">
      <c r="A252" s="59"/>
      <c r="B252" s="59"/>
      <c r="C252" s="59"/>
      <c r="D252" s="59"/>
      <c r="E252" s="59"/>
      <c r="F252" s="59"/>
      <c r="G252" s="62"/>
      <c r="H252" s="62"/>
      <c r="I252" s="61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1:29" ht="15.75" customHeight="1">
      <c r="A253" s="59"/>
      <c r="B253" s="59"/>
      <c r="C253" s="59"/>
      <c r="D253" s="59"/>
      <c r="E253" s="59"/>
      <c r="F253" s="59"/>
      <c r="G253" s="62"/>
      <c r="H253" s="62"/>
      <c r="I253" s="61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1:29" ht="15.75" customHeight="1">
      <c r="A254" s="59"/>
      <c r="B254" s="59"/>
      <c r="C254" s="59"/>
      <c r="D254" s="59"/>
      <c r="E254" s="59"/>
      <c r="F254" s="59"/>
      <c r="G254" s="62"/>
      <c r="H254" s="62"/>
      <c r="I254" s="61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1:29" ht="15.75" customHeight="1">
      <c r="A255" s="59"/>
      <c r="B255" s="59"/>
      <c r="C255" s="59"/>
      <c r="D255" s="59"/>
      <c r="E255" s="59"/>
      <c r="F255" s="59"/>
      <c r="G255" s="62"/>
      <c r="H255" s="62"/>
      <c r="I255" s="61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1:29" ht="15.75" customHeight="1">
      <c r="A256" s="59"/>
      <c r="B256" s="59"/>
      <c r="C256" s="59"/>
      <c r="D256" s="59"/>
      <c r="E256" s="59"/>
      <c r="F256" s="59"/>
      <c r="G256" s="62"/>
      <c r="H256" s="62"/>
      <c r="I256" s="61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1:29" ht="15.75" customHeight="1">
      <c r="A257" s="59"/>
      <c r="B257" s="59"/>
      <c r="C257" s="59"/>
      <c r="D257" s="59"/>
      <c r="E257" s="59"/>
      <c r="F257" s="59"/>
      <c r="G257" s="62"/>
      <c r="H257" s="62"/>
      <c r="I257" s="61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1:29" ht="15.75" customHeight="1">
      <c r="A258" s="59"/>
      <c r="B258" s="59"/>
      <c r="C258" s="59"/>
      <c r="D258" s="59"/>
      <c r="E258" s="59"/>
      <c r="F258" s="59"/>
      <c r="G258" s="62"/>
      <c r="H258" s="62"/>
      <c r="I258" s="61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1:29" ht="15.75" customHeight="1">
      <c r="A259" s="59"/>
      <c r="B259" s="59"/>
      <c r="C259" s="59"/>
      <c r="D259" s="59"/>
      <c r="E259" s="59"/>
      <c r="F259" s="59"/>
      <c r="G259" s="62"/>
      <c r="H259" s="62"/>
      <c r="I259" s="61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1:29" ht="15.75" customHeight="1">
      <c r="A260" s="59"/>
      <c r="B260" s="59"/>
      <c r="C260" s="59"/>
      <c r="D260" s="59"/>
      <c r="E260" s="59"/>
      <c r="F260" s="59"/>
      <c r="G260" s="62"/>
      <c r="H260" s="62"/>
      <c r="I260" s="61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1:29" ht="15.75" customHeight="1">
      <c r="A261" s="59"/>
      <c r="B261" s="59"/>
      <c r="C261" s="59"/>
      <c r="D261" s="59"/>
      <c r="E261" s="59"/>
      <c r="F261" s="59"/>
      <c r="G261" s="62"/>
      <c r="H261" s="62"/>
      <c r="I261" s="61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1:29" ht="15.75" customHeight="1">
      <c r="A262" s="59"/>
      <c r="C262" s="59"/>
      <c r="D262" s="59"/>
      <c r="E262" s="59"/>
      <c r="F262" s="59"/>
      <c r="G262" s="62"/>
      <c r="H262" s="62"/>
      <c r="I262" s="61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1:29" ht="15.75" customHeight="1">
      <c r="A263" s="59"/>
      <c r="C263" s="59"/>
      <c r="D263" s="59"/>
      <c r="E263" s="59"/>
      <c r="F263" s="59"/>
      <c r="G263" s="62"/>
      <c r="H263" s="62"/>
      <c r="I263" s="61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1:29" ht="15.75" customHeight="1">
      <c r="A264" s="59"/>
      <c r="C264" s="59"/>
      <c r="D264" s="59"/>
      <c r="E264" s="59"/>
      <c r="F264" s="59"/>
      <c r="G264" s="62"/>
      <c r="H264" s="62"/>
      <c r="I264" s="61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1:29" ht="15.75" customHeight="1">
      <c r="A265" s="59"/>
      <c r="F265" s="60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1:29" ht="15.75" customHeight="1">
      <c r="A266" s="59"/>
      <c r="F266" s="60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1:29" ht="15.75" customHeight="1">
      <c r="A267" s="59"/>
      <c r="F267" s="60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1:29" ht="15.75" customHeight="1">
      <c r="A268" s="59"/>
      <c r="F268" s="60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1:29" ht="15.75" customHeight="1">
      <c r="A269" s="59"/>
      <c r="F269" s="60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1:29" ht="15.75" customHeight="1">
      <c r="A270" s="59"/>
      <c r="F270" s="60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1:29" ht="15.75" customHeight="1">
      <c r="A271" s="59"/>
      <c r="F271" s="60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1:29" ht="15.75" customHeight="1">
      <c r="A272" s="59"/>
      <c r="F272" s="60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1:29" ht="15.75" customHeight="1">
      <c r="A273" s="59"/>
      <c r="F273" s="60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1:29" ht="15.75" customHeight="1">
      <c r="A274" s="59"/>
      <c r="F274" s="60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1:29" ht="15.75" customHeight="1">
      <c r="A275" s="59"/>
      <c r="F275" s="60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1:29" ht="15.75" customHeight="1">
      <c r="A276" s="59"/>
      <c r="F276" s="60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1:29" ht="15.75" customHeight="1">
      <c r="A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1:29" ht="15.75" customHeight="1">
      <c r="A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1:29" ht="15.75" customHeight="1">
      <c r="A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1:29" ht="15.75" customHeight="1">
      <c r="A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1:29" ht="15.75" customHeight="1">
      <c r="A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1:29" ht="15.75" customHeight="1">
      <c r="A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1:29" ht="15.75" customHeight="1">
      <c r="A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1:29" ht="15.75" customHeight="1">
      <c r="A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1:29" ht="15.75" customHeight="1">
      <c r="A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1:29" ht="15.75" customHeight="1">
      <c r="A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1:29" ht="15.75" customHeight="1">
      <c r="A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1:29" ht="15.75" customHeight="1">
      <c r="A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1:29" ht="15.75" customHeight="1">
      <c r="A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1:29" ht="15.75" customHeight="1">
      <c r="A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1:29" ht="15.75" customHeight="1">
      <c r="A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1:29" ht="15.75" customHeight="1">
      <c r="A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1:29" ht="15.75" customHeight="1">
      <c r="A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1:29" ht="15.75" customHeight="1">
      <c r="A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1:29" ht="15.75" customHeight="1">
      <c r="A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1:29" ht="15.75" customHeight="1">
      <c r="A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1:29" ht="15.75" customHeight="1">
      <c r="A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1:29" ht="15.75" customHeight="1">
      <c r="A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1:29" ht="15.75" customHeight="1">
      <c r="A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1:29" ht="15.75" customHeight="1"/>
    <row r="301" spans="1:29" ht="15.75" customHeight="1"/>
    <row r="302" spans="1:29" ht="15.75" customHeight="1"/>
    <row r="303" spans="1:29" ht="15.75" customHeight="1"/>
    <row r="304" spans="1:2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2:M2"/>
  </mergeCells>
  <phoneticPr fontId="10" type="noConversion"/>
  <dataValidations count="2">
    <dataValidation type="list" allowBlank="1" sqref="F105:F276" xr:uid="{00000000-0002-0000-0100-000001000000}">
      <formula1>"카드결제,계좌이체,현금인출,사비집행"</formula1>
    </dataValidation>
    <dataValidation type="list" allowBlank="1" sqref="F6:F104" xr:uid="{00000000-0002-0000-0100-000000000000}">
      <formula1>"공금카드,계좌이체,현금거래,개인카드,사비집행"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2022-08-23T02:15:56Z</dcterms:created>
  <dcterms:modified xsi:type="dcterms:W3CDTF">2022-12-26T11:39:19Z</dcterms:modified>
</cp:coreProperties>
</file>