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n\Downloads\"/>
    </mc:Choice>
  </mc:AlternateContent>
  <xr:revisionPtr revIDLastSave="0" documentId="8_{2667C426-3C65-41D5-A6D5-6A0B762E70E8}" xr6:coauthVersionLast="36" xr6:coauthVersionMax="36" xr10:uidLastSave="{00000000-0000-0000-0000-000000000000}"/>
  <bookViews>
    <workbookView xWindow="0" yWindow="0" windowWidth="16200" windowHeight="24780" xr2:uid="{00000000-000D-0000-FFFF-FFFF00000000}"/>
  </bookViews>
  <sheets>
    <sheet name="2022년 7월 전학대회" sheetId="1" r:id="rId1"/>
    <sheet name="학부동아리연합회" sheetId="2" r:id="rId2"/>
  </sheets>
  <calcPr calcId="191029"/>
  <fileRecoveryPr repairLoad="1"/>
</workbook>
</file>

<file path=xl/calcChain.xml><?xml version="1.0" encoding="utf-8"?>
<calcChain xmlns="http://schemas.openxmlformats.org/spreadsheetml/2006/main">
  <c r="H15" i="2" l="1"/>
  <c r="H39" i="2"/>
  <c r="H48" i="2"/>
  <c r="H57" i="2"/>
  <c r="I93" i="2"/>
  <c r="H93" i="2"/>
  <c r="I92" i="2"/>
  <c r="I94" i="2" s="1"/>
  <c r="I88" i="2"/>
  <c r="H88" i="2"/>
  <c r="H87" i="2"/>
  <c r="I83" i="2"/>
  <c r="H83" i="2"/>
  <c r="I82" i="2"/>
  <c r="H66" i="2"/>
  <c r="I65" i="2"/>
  <c r="I66" i="2" s="1"/>
  <c r="H65" i="2"/>
  <c r="J64" i="2"/>
  <c r="J63" i="2"/>
  <c r="I62" i="2"/>
  <c r="H62" i="2"/>
  <c r="I61" i="2"/>
  <c r="J61" i="2" s="1"/>
  <c r="J60" i="2"/>
  <c r="J59" i="2"/>
  <c r="J58" i="2"/>
  <c r="I57" i="2"/>
  <c r="J57" i="2" s="1"/>
  <c r="J56" i="2"/>
  <c r="J55" i="2"/>
  <c r="J54" i="2"/>
  <c r="H53" i="2"/>
  <c r="I52" i="2"/>
  <c r="J52" i="2" s="1"/>
  <c r="H52" i="2"/>
  <c r="J51" i="2"/>
  <c r="J50" i="2"/>
  <c r="H49" i="2"/>
  <c r="I48" i="2"/>
  <c r="J48" i="2" s="1"/>
  <c r="J47" i="2"/>
  <c r="J46" i="2"/>
  <c r="J45" i="2"/>
  <c r="J44" i="2"/>
  <c r="I43" i="2"/>
  <c r="J43" i="2" s="1"/>
  <c r="H43" i="2"/>
  <c r="J42" i="2"/>
  <c r="J41" i="2"/>
  <c r="I39" i="2"/>
  <c r="J39" i="2" s="1"/>
  <c r="H40" i="2"/>
  <c r="J38" i="2"/>
  <c r="J37" i="2"/>
  <c r="J36" i="2"/>
  <c r="J35" i="2"/>
  <c r="J34" i="2"/>
  <c r="J33" i="2"/>
  <c r="I32" i="2"/>
  <c r="J32" i="2" s="1"/>
  <c r="H32" i="2"/>
  <c r="I31" i="2"/>
  <c r="J31" i="2" s="1"/>
  <c r="J30" i="2"/>
  <c r="J29" i="2"/>
  <c r="I29" i="2"/>
  <c r="J28" i="2"/>
  <c r="I27" i="2"/>
  <c r="J27" i="2" s="1"/>
  <c r="H27" i="2"/>
  <c r="J26" i="2"/>
  <c r="J25" i="2"/>
  <c r="I20" i="2"/>
  <c r="J20" i="2" s="1"/>
  <c r="H20" i="2"/>
  <c r="H21" i="2" s="1"/>
  <c r="H74" i="2" s="1"/>
  <c r="J19" i="2"/>
  <c r="J18" i="2"/>
  <c r="J17" i="2"/>
  <c r="J16" i="2"/>
  <c r="I15" i="2"/>
  <c r="I87" i="2" s="1"/>
  <c r="J14" i="2"/>
  <c r="J13" i="2"/>
  <c r="J12" i="2"/>
  <c r="J11" i="2"/>
  <c r="J10" i="2"/>
  <c r="J9" i="2"/>
  <c r="I8" i="2"/>
  <c r="J8" i="2" s="1"/>
  <c r="H8" i="2"/>
  <c r="H82" i="2" s="1"/>
  <c r="J7" i="2"/>
  <c r="J6" i="2"/>
  <c r="J5" i="2"/>
  <c r="G23" i="1"/>
  <c r="H23" i="1" s="1"/>
  <c r="F23" i="1"/>
  <c r="H22" i="1"/>
  <c r="H21" i="1"/>
  <c r="G20" i="1"/>
  <c r="H20" i="1" s="1"/>
  <c r="F20" i="1"/>
  <c r="H19" i="1"/>
  <c r="G18" i="1"/>
  <c r="H18" i="1" s="1"/>
  <c r="F18" i="1"/>
  <c r="H17" i="1"/>
  <c r="G16" i="1"/>
  <c r="H16" i="1" s="1"/>
  <c r="F16" i="1"/>
  <c r="H15" i="1"/>
  <c r="H10" i="1"/>
  <c r="G10" i="1"/>
  <c r="H9" i="1"/>
  <c r="G8" i="1"/>
  <c r="H8" i="1" s="1"/>
  <c r="H7" i="1"/>
  <c r="H6" i="1"/>
  <c r="H89" i="2" l="1"/>
  <c r="J88" i="2"/>
  <c r="H84" i="2"/>
  <c r="J62" i="2"/>
  <c r="J66" i="2"/>
  <c r="J83" i="2"/>
  <c r="J93" i="2"/>
  <c r="J82" i="2"/>
  <c r="H67" i="2"/>
  <c r="H75" i="2" s="1"/>
  <c r="H76" i="2" s="1"/>
  <c r="J87" i="2"/>
  <c r="I89" i="2"/>
  <c r="J15" i="2"/>
  <c r="I49" i="2"/>
  <c r="J49" i="2" s="1"/>
  <c r="I84" i="2"/>
  <c r="J84" i="2" s="1"/>
  <c r="I40" i="2"/>
  <c r="J40" i="2" s="1"/>
  <c r="H92" i="2"/>
  <c r="H94" i="2" s="1"/>
  <c r="I21" i="2"/>
  <c r="I53" i="2"/>
  <c r="J53" i="2" s="1"/>
  <c r="J92" i="2"/>
  <c r="J65" i="2"/>
  <c r="J21" i="2" l="1"/>
  <c r="I74" i="2"/>
  <c r="I67" i="2"/>
  <c r="I75" i="2" l="1"/>
  <c r="J75" i="2" s="1"/>
  <c r="J67" i="2"/>
  <c r="I76" i="2"/>
  <c r="J76" i="2" s="1"/>
  <c r="J74" i="2"/>
</calcChain>
</file>

<file path=xl/sharedStrings.xml><?xml version="1.0" encoding="utf-8"?>
<sst xmlns="http://schemas.openxmlformats.org/spreadsheetml/2006/main" count="284" uniqueCount="142">
  <si>
    <t>추가 경정안</t>
  </si>
  <si>
    <t>안건 #</t>
  </si>
  <si>
    <t>학부동아리연합회 계좌</t>
  </si>
  <si>
    <t>안건 승인 여부</t>
  </si>
  <si>
    <t>심의안건</t>
  </si>
  <si>
    <t>수입</t>
  </si>
  <si>
    <t>기구명</t>
  </si>
  <si>
    <t>출처</t>
  </si>
  <si>
    <t>항목</t>
  </si>
  <si>
    <t>전년도 동반기 결산</t>
  </si>
  <si>
    <t>이번 반기 예산</t>
  </si>
  <si>
    <t>비율</t>
  </si>
  <si>
    <t>비고</t>
  </si>
  <si>
    <t>KAIST 학부 동아리연합회</t>
  </si>
  <si>
    <t>본회계</t>
  </si>
  <si>
    <t>동아리지원금 환수</t>
  </si>
  <si>
    <t>동아리 소개백서 지원금</t>
  </si>
  <si>
    <t>계</t>
  </si>
  <si>
    <t>자치</t>
  </si>
  <si>
    <t>동아리 소개백서 광고비</t>
  </si>
  <si>
    <t>지출</t>
  </si>
  <si>
    <t>담당(담당부서 or 담당인)</t>
  </si>
  <si>
    <t>소항목</t>
  </si>
  <si>
    <t>세부항목</t>
  </si>
  <si>
    <t>비상대책위원장</t>
  </si>
  <si>
    <t>비상대책위원회</t>
  </si>
  <si>
    <t>비상대책위원회(집행부) 회의비</t>
  </si>
  <si>
    <t>의결기구</t>
  </si>
  <si>
    <t>회의비</t>
  </si>
  <si>
    <t>사업 수혜 대상자 : 분과학생회장/동아리 대표자</t>
  </si>
  <si>
    <t>동아리연합회 집행부 LT</t>
  </si>
  <si>
    <t>LT 지원금</t>
  </si>
  <si>
    <t>동아리 소개백서</t>
  </si>
  <si>
    <t>동아리 소개백서 발행</t>
  </si>
  <si>
    <t>안건 미승인</t>
  </si>
  <si>
    <t>제170조(예산추가경정)
예산안 심의 후 부득이한 사유로 추가예산편성 및 지원이 필요한 경우에는 중앙운영위원회 혹은 기층예산심의회의 재석 2/3 이상의 찬성으로 추가경정예산을 편성할 수 있다. 이 때, 해당 반기에서 추가경정을 요청한 기구의 모든 추가경정예산안을 심의한다. 추가경정예산의 금액에 따라 다음과 같은 제한이 걸린다.
    기 편성 예산에서 총 지출의 25% 초과 : 전학대회에서만 의결 가능
    기 편성 예산에서 총 지출의 10% 초과 : 중앙운영위원회 혹은 기층예산심의회의 서면의결의 형태로 의결 불가능
추가경정에 의해 추가적인 학생회비 지원이 필요한 경우 승인 하에 해당 반기에 납부된 학생회비의 10%까지 '총학생회비계좌'의 이월금에서 지원을 받을 수 있다. 이 때, '총학생회비계좌'의 지출에 대한 심의는 생략할 수 있다.</t>
  </si>
  <si>
    <t>안건 승인</t>
  </si>
  <si>
    <t>코드</t>
  </si>
  <si>
    <t>전년도 동분기 결산</t>
  </si>
  <si>
    <t>당해년도 예산</t>
  </si>
  <si>
    <t>학생</t>
  </si>
  <si>
    <t>중앙회계 지원금</t>
  </si>
  <si>
    <t>AA</t>
  </si>
  <si>
    <t>학생 이월금</t>
  </si>
  <si>
    <t>AB</t>
  </si>
  <si>
    <t>예금결산이자</t>
  </si>
  <si>
    <t>AC</t>
  </si>
  <si>
    <t>동아리연합회 사업 지원</t>
  </si>
  <si>
    <t>BA</t>
  </si>
  <si>
    <t>2021년 상반기 본회계 결산 내용 없음</t>
  </si>
  <si>
    <t>환수 동아리지원금 이월금</t>
  </si>
  <si>
    <t>BB</t>
  </si>
  <si>
    <t>BC</t>
  </si>
  <si>
    <t>(추가경정)</t>
  </si>
  <si>
    <t>정재승 교수님 기부금</t>
  </si>
  <si>
    <t>BD</t>
  </si>
  <si>
    <t>BE</t>
  </si>
  <si>
    <t>BF</t>
  </si>
  <si>
    <t>동아리연합회비 이월금</t>
  </si>
  <si>
    <t>CA</t>
  </si>
  <si>
    <t>동아리연합회비</t>
  </si>
  <si>
    <t>CB</t>
  </si>
  <si>
    <t>(봄학기 동연회비 예상 액수)</t>
  </si>
  <si>
    <t>CC</t>
  </si>
  <si>
    <t>CD</t>
  </si>
  <si>
    <t>총계</t>
  </si>
  <si>
    <t>담당</t>
  </si>
  <si>
    <t xml:space="preserve">비고 </t>
  </si>
  <si>
    <t>A1</t>
  </si>
  <si>
    <t>사업 수혜 대상자 : 집행부원 (전원 학생회비 납부자)</t>
  </si>
  <si>
    <t>집행부원 모집 홍보</t>
  </si>
  <si>
    <t>A2</t>
  </si>
  <si>
    <t>사업 수혜 대상 : 학부동연 비대위</t>
  </si>
  <si>
    <t>B1</t>
  </si>
  <si>
    <t>사업 수혜 대상자 : 분과학생회장/동아리 대표자 (추가경정)</t>
  </si>
  <si>
    <t>J1</t>
  </si>
  <si>
    <t>합계</t>
  </si>
  <si>
    <t>사무국</t>
  </si>
  <si>
    <t>사무실 유지보수</t>
  </si>
  <si>
    <t>사무용품 구매</t>
  </si>
  <si>
    <t>C1</t>
  </si>
  <si>
    <t>복사기 임대료</t>
  </si>
  <si>
    <t>C2</t>
  </si>
  <si>
    <t>-</t>
  </si>
  <si>
    <t>복합기 구입으로 임대료 발생 없음.</t>
  </si>
  <si>
    <t>복합기 토너 구매</t>
  </si>
  <si>
    <t>C3</t>
  </si>
  <si>
    <t>사무용 컴퓨터, 주변기기 구매</t>
  </si>
  <si>
    <t>C4</t>
  </si>
  <si>
    <t>2분기 중으로 사무용 컴퓨터 3대 지원 (학생지원팀)</t>
  </si>
  <si>
    <t>동아리연합회 사무실 가구 구매</t>
  </si>
  <si>
    <t>C5</t>
  </si>
  <si>
    <t>사무실 가구 지원 (학생지원팀)</t>
  </si>
  <si>
    <t>사무실 용품 구매</t>
  </si>
  <si>
    <t>C6</t>
  </si>
  <si>
    <t>관리국</t>
  </si>
  <si>
    <t>동아리방 재배치</t>
  </si>
  <si>
    <t>2022 동아리방 이사비용</t>
  </si>
  <si>
    <t>E1</t>
  </si>
  <si>
    <t>이사 중 손망실 물품 지원</t>
  </si>
  <si>
    <t>E2</t>
  </si>
  <si>
    <t>공간 개선</t>
  </si>
  <si>
    <t>등록취소 동아리방 물품 폐기</t>
  </si>
  <si>
    <t>F1</t>
  </si>
  <si>
    <t>동아리방 도어락 수리</t>
  </si>
  <si>
    <t>F2</t>
  </si>
  <si>
    <t>공용공간 개선 사업</t>
  </si>
  <si>
    <t>F3</t>
  </si>
  <si>
    <t>동아리연합회 창고 개선 사업</t>
  </si>
  <si>
    <t>F4</t>
  </si>
  <si>
    <t>기획국</t>
  </si>
  <si>
    <t>K1</t>
  </si>
  <si>
    <t>K2</t>
  </si>
  <si>
    <t>회계담당자</t>
  </si>
  <si>
    <t>회비 관리</t>
  </si>
  <si>
    <t>동아리연합회비 환급</t>
  </si>
  <si>
    <t>G1</t>
  </si>
  <si>
    <t>(예상 액수)</t>
  </si>
  <si>
    <t>활동비 지급</t>
  </si>
  <si>
    <t>G2</t>
  </si>
  <si>
    <t>2022년 3월 중으로 2021년 하반기 활동비 지급 예정,
동아리연합회비 비례배분 (활동비 지급 기준액 미달)</t>
  </si>
  <si>
    <t>금융 수수료</t>
  </si>
  <si>
    <t>G3</t>
  </si>
  <si>
    <t>법인 전자인증서, OTP 발급, 거래내역 증명서 등</t>
  </si>
  <si>
    <t>통장정리</t>
  </si>
  <si>
    <t xml:space="preserve">통장정리 (동연 법인통장간 이체) </t>
  </si>
  <si>
    <t>H1</t>
  </si>
  <si>
    <t>거래내역 지출 코드용</t>
  </si>
  <si>
    <t>통장정리 (동연 법인통장간 이체)</t>
  </si>
  <si>
    <t>H2</t>
  </si>
  <si>
    <t>H3</t>
  </si>
  <si>
    <t>동아리 도서 구입</t>
  </si>
  <si>
    <t>동아리 도서 구입비</t>
  </si>
  <si>
    <t>I1</t>
  </si>
  <si>
    <t>동아리 도서 구입 예비비</t>
  </si>
  <si>
    <t>I2</t>
  </si>
  <si>
    <t>전체 대항목 총계</t>
  </si>
  <si>
    <t>전년도</t>
  </si>
  <si>
    <t>당해년도</t>
  </si>
  <si>
    <t>전년도 대비</t>
  </si>
  <si>
    <t>잔액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</si>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</sst>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8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2" fillId="4" borderId="0" xfId="0" applyFont="1" applyFill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76" fontId="2" fillId="0" borderId="6" xfId="0" applyNumberFormat="1" applyFont="1" applyBorder="1" applyAlignment="1">
      <alignment horizontal="center" wrapText="1"/>
    </xf>
    <xf numFmtId="176" fontId="2" fillId="0" borderId="6" xfId="0" applyNumberFormat="1" applyFont="1" applyBorder="1" applyAlignment="1">
      <alignment horizontal="center" wrapText="1"/>
    </xf>
    <xf numFmtId="10" fontId="2" fillId="0" borderId="6" xfId="0" applyNumberFormat="1" applyFont="1" applyBorder="1" applyAlignment="1">
      <alignment horizontal="center" wrapText="1"/>
    </xf>
    <xf numFmtId="176" fontId="4" fillId="5" borderId="6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wrapText="1"/>
    </xf>
    <xf numFmtId="10" fontId="0" fillId="0" borderId="1" xfId="0" applyNumberFormat="1" applyFont="1" applyBorder="1" applyAlignment="1">
      <alignment horizontal="center" vertical="center"/>
    </xf>
    <xf numFmtId="0" fontId="1" fillId="6" borderId="6" xfId="0" applyFont="1" applyFill="1" applyBorder="1" applyAlignment="1"/>
    <xf numFmtId="176" fontId="0" fillId="0" borderId="6" xfId="0" applyNumberFormat="1" applyFont="1" applyBorder="1" applyAlignment="1">
      <alignment horizontal="center" vertical="center"/>
    </xf>
    <xf numFmtId="176" fontId="2" fillId="7" borderId="6" xfId="0" applyNumberFormat="1" applyFont="1" applyFill="1" applyBorder="1" applyAlignment="1">
      <alignment horizontal="center" wrapText="1"/>
    </xf>
    <xf numFmtId="176" fontId="2" fillId="7" borderId="6" xfId="0" applyNumberFormat="1" applyFont="1" applyFill="1" applyBorder="1" applyAlignment="1">
      <alignment horizontal="center" wrapText="1"/>
    </xf>
    <xf numFmtId="10" fontId="2" fillId="8" borderId="6" xfId="0" applyNumberFormat="1" applyFont="1" applyFill="1" applyBorder="1" applyAlignment="1">
      <alignment horizontal="center" wrapText="1"/>
    </xf>
    <xf numFmtId="0" fontId="1" fillId="7" borderId="6" xfId="0" applyFont="1" applyFill="1" applyBorder="1" applyAlignment="1"/>
    <xf numFmtId="0" fontId="5" fillId="9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176" fontId="1" fillId="0" borderId="1" xfId="0" applyNumberFormat="1" applyFont="1" applyBorder="1" applyAlignment="1">
      <alignment horizontal="center" wrapText="1"/>
    </xf>
    <xf numFmtId="0" fontId="1" fillId="6" borderId="1" xfId="0" applyFont="1" applyFill="1" applyBorder="1" applyAlignment="1"/>
    <xf numFmtId="176" fontId="2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/>
    <xf numFmtId="0" fontId="1" fillId="6" borderId="1" xfId="0" applyFont="1" applyFill="1" applyBorder="1" applyAlignment="1">
      <alignment horizontal="center" wrapText="1"/>
    </xf>
    <xf numFmtId="176" fontId="5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/>
    <xf numFmtId="0" fontId="2" fillId="10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6" fillId="7" borderId="1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 wrapText="1"/>
    </xf>
    <xf numFmtId="10" fontId="6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176" fontId="0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76" fontId="6" fillId="11" borderId="1" xfId="0" applyNumberFormat="1" applyFont="1" applyFill="1" applyBorder="1" applyAlignment="1">
      <alignment horizontal="center"/>
    </xf>
    <xf numFmtId="176" fontId="6" fillId="11" borderId="1" xfId="0" applyNumberFormat="1" applyFont="1" applyFill="1" applyBorder="1" applyAlignment="1">
      <alignment horizontal="center" vertical="center"/>
    </xf>
    <xf numFmtId="10" fontId="6" fillId="11" borderId="1" xfId="0" applyNumberFormat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7" fontId="0" fillId="7" borderId="1" xfId="0" applyNumberFormat="1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wrapText="1"/>
    </xf>
    <xf numFmtId="176" fontId="6" fillId="12" borderId="6" xfId="0" applyNumberFormat="1" applyFont="1" applyFill="1" applyBorder="1" applyAlignment="1">
      <alignment horizontal="center" vertical="center"/>
    </xf>
    <xf numFmtId="10" fontId="6" fillId="12" borderId="1" xfId="0" applyNumberFormat="1" applyFont="1" applyFill="1" applyBorder="1" applyAlignment="1">
      <alignment horizontal="center" vertical="center"/>
    </xf>
    <xf numFmtId="177" fontId="0" fillId="1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wrapText="1"/>
    </xf>
    <xf numFmtId="176" fontId="0" fillId="0" borderId="3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6" fontId="0" fillId="0" borderId="6" xfId="0" applyNumberFormat="1" applyFont="1" applyBorder="1" applyAlignment="1">
      <alignment horizontal="center" wrapText="1"/>
    </xf>
    <xf numFmtId="176" fontId="4" fillId="6" borderId="1" xfId="0" applyNumberFormat="1" applyFont="1" applyFill="1" applyBorder="1" applyAlignment="1">
      <alignment horizontal="center"/>
    </xf>
    <xf numFmtId="176" fontId="4" fillId="6" borderId="6" xfId="0" applyNumberFormat="1" applyFont="1" applyFill="1" applyBorder="1" applyAlignment="1">
      <alignment horizontal="center"/>
    </xf>
    <xf numFmtId="177" fontId="6" fillId="7" borderId="1" xfId="0" applyNumberFormat="1" applyFont="1" applyFill="1" applyBorder="1" applyAlignment="1">
      <alignment horizontal="center" vertical="center"/>
    </xf>
    <xf numFmtId="176" fontId="0" fillId="6" borderId="1" xfId="0" applyNumberFormat="1" applyFont="1" applyFill="1" applyBorder="1" applyAlignment="1">
      <alignment horizontal="center" vertical="center"/>
    </xf>
    <xf numFmtId="177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" xfId="0" applyFont="1" applyFill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8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6" borderId="0" xfId="0" applyFont="1" applyFill="1" applyAlignment="1">
      <alignment horizontal="center" vertical="center"/>
    </xf>
    <xf numFmtId="178" fontId="6" fillId="11" borderId="1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0" fontId="0" fillId="4" borderId="1" xfId="0" applyNumberFormat="1" applyFont="1" applyFill="1" applyBorder="1" applyAlignment="1">
      <alignment horizontal="center" vertical="center"/>
    </xf>
    <xf numFmtId="10" fontId="0" fillId="6" borderId="1" xfId="0" applyNumberFormat="1" applyFont="1" applyFill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wrapText="1"/>
    </xf>
    <xf numFmtId="0" fontId="3" fillId="0" borderId="6" xfId="0" applyFont="1" applyBorder="1"/>
    <xf numFmtId="0" fontId="1" fillId="0" borderId="9" xfId="0" applyFont="1" applyBorder="1" applyAlignment="1">
      <alignment horizontal="center" wrapText="1"/>
    </xf>
    <xf numFmtId="0" fontId="3" fillId="0" borderId="10" xfId="0" applyFont="1" applyBorder="1"/>
    <xf numFmtId="0" fontId="1" fillId="0" borderId="0" xfId="0" applyFont="1" applyAlignment="1">
      <alignment horizontal="center" wrapText="1"/>
    </xf>
    <xf numFmtId="0" fontId="3" fillId="0" borderId="7" xfId="0" applyFont="1" applyBorder="1"/>
    <xf numFmtId="0" fontId="3" fillId="0" borderId="5" xfId="0" applyFont="1" applyBorder="1"/>
    <xf numFmtId="0" fontId="0" fillId="0" borderId="0" xfId="0" applyFont="1" applyAlignment="1"/>
    <xf numFmtId="0" fontId="1" fillId="6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/>
    <xf numFmtId="0" fontId="2" fillId="7" borderId="8" xfId="0" applyFont="1" applyFill="1" applyBorder="1" applyAlignment="1">
      <alignment horizontal="center" wrapText="1"/>
    </xf>
    <xf numFmtId="176" fontId="6" fillId="12" borderId="8" xfId="0" applyNumberFormat="1" applyFont="1" applyFill="1" applyBorder="1" applyAlignment="1">
      <alignment horizontal="center" vertical="center"/>
    </xf>
    <xf numFmtId="176" fontId="6" fillId="7" borderId="8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/>
    </xf>
    <xf numFmtId="176" fontId="0" fillId="0" borderId="7" xfId="0" applyNumberFormat="1" applyFont="1" applyBorder="1" applyAlignment="1">
      <alignment horizontal="center" vertical="center"/>
    </xf>
    <xf numFmtId="0" fontId="6" fillId="7" borderId="8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36"/>
  <sheetViews>
    <sheetView tabSelected="1" workbookViewId="0"/>
  </sheetViews>
  <sheetFormatPr defaultColWidth="12.5703125" defaultRowHeight="15.75" customHeight="1" x14ac:dyDescent="0.2"/>
  <cols>
    <col min="1" max="1" width="11.7109375" bestFit="1" customWidth="1"/>
    <col min="2" max="2" width="15.28515625" bestFit="1" customWidth="1"/>
    <col min="3" max="3" width="23" bestFit="1" customWidth="1"/>
    <col min="4" max="4" width="7.28515625" bestFit="1" customWidth="1"/>
    <col min="5" max="5" width="22.85546875" bestFit="1" customWidth="1"/>
    <col min="6" max="6" width="18.7109375" bestFit="1" customWidth="1"/>
    <col min="7" max="7" width="14.42578125" bestFit="1" customWidth="1"/>
    <col min="8" max="8" width="5.42578125" bestFit="1" customWidth="1"/>
    <col min="9" max="9" width="44.85546875" bestFit="1" customWidth="1"/>
  </cols>
  <sheetData>
    <row r="1" spans="1:16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 x14ac:dyDescent="0.2">
      <c r="A3" s="3" t="s">
        <v>1</v>
      </c>
      <c r="B3" s="117" t="s">
        <v>2</v>
      </c>
      <c r="C3" s="118"/>
      <c r="D3" s="118"/>
      <c r="E3" s="118"/>
      <c r="F3" s="118"/>
      <c r="G3" s="118"/>
      <c r="H3" s="118"/>
      <c r="I3" s="119"/>
      <c r="J3" s="4"/>
      <c r="K3" s="5" t="s">
        <v>3</v>
      </c>
      <c r="L3" s="1"/>
    </row>
    <row r="4" spans="1:16" ht="12.75" x14ac:dyDescent="0.2">
      <c r="A4" s="123" t="s">
        <v>4</v>
      </c>
      <c r="B4" s="120" t="s">
        <v>5</v>
      </c>
      <c r="C4" s="114"/>
      <c r="D4" s="114"/>
      <c r="E4" s="114"/>
      <c r="F4" s="114"/>
      <c r="G4" s="114"/>
      <c r="H4" s="114"/>
      <c r="I4" s="109"/>
      <c r="J4" s="4"/>
      <c r="K4" s="1"/>
      <c r="L4" s="1"/>
    </row>
    <row r="5" spans="1:16" ht="12.75" x14ac:dyDescent="0.2">
      <c r="A5" s="124"/>
      <c r="B5" s="120" t="s">
        <v>6</v>
      </c>
      <c r="C5" s="109"/>
      <c r="D5" s="6" t="s">
        <v>7</v>
      </c>
      <c r="E5" s="7" t="s">
        <v>8</v>
      </c>
      <c r="F5" s="8" t="s">
        <v>9</v>
      </c>
      <c r="G5" s="9" t="s">
        <v>10</v>
      </c>
      <c r="H5" s="6" t="s">
        <v>11</v>
      </c>
      <c r="I5" s="10" t="s">
        <v>12</v>
      </c>
      <c r="J5" s="4"/>
      <c r="K5" s="1"/>
      <c r="L5" s="1"/>
    </row>
    <row r="6" spans="1:16" ht="12.75" x14ac:dyDescent="0.2">
      <c r="A6" s="124"/>
      <c r="B6" s="112" t="s">
        <v>13</v>
      </c>
      <c r="C6" s="113"/>
      <c r="D6" s="11" t="s">
        <v>14</v>
      </c>
      <c r="E6" s="12" t="s">
        <v>15</v>
      </c>
      <c r="F6" s="13">
        <v>0</v>
      </c>
      <c r="G6" s="13">
        <v>1500000</v>
      </c>
      <c r="H6" s="14" t="str">
        <f t="shared" ref="H6:H10" si="0">IFERROR(G6/F6,"-%")</f>
        <v>-%</v>
      </c>
      <c r="I6" s="15"/>
      <c r="J6" s="4"/>
      <c r="K6" s="1"/>
      <c r="L6" s="1"/>
    </row>
    <row r="7" spans="1:16" ht="12.75" x14ac:dyDescent="0.2">
      <c r="A7" s="124"/>
      <c r="B7" s="115"/>
      <c r="C7" s="113"/>
      <c r="D7" s="11" t="s">
        <v>14</v>
      </c>
      <c r="E7" s="16" t="s">
        <v>16</v>
      </c>
      <c r="F7" s="13">
        <v>0</v>
      </c>
      <c r="G7" s="13">
        <v>5000000</v>
      </c>
      <c r="H7" s="14" t="str">
        <f t="shared" si="0"/>
        <v>-%</v>
      </c>
      <c r="I7" s="15"/>
      <c r="J7" s="4"/>
      <c r="K7" s="1"/>
      <c r="L7" s="1"/>
    </row>
    <row r="8" spans="1:16" ht="12.75" x14ac:dyDescent="0.2">
      <c r="A8" s="124"/>
      <c r="B8" s="114"/>
      <c r="C8" s="109"/>
      <c r="D8" s="108" t="s">
        <v>17</v>
      </c>
      <c r="E8" s="109"/>
      <c r="F8" s="17">
        <v>0</v>
      </c>
      <c r="G8" s="18">
        <f>SUM(G6:G7)</f>
        <v>6500000</v>
      </c>
      <c r="H8" s="19" t="str">
        <f t="shared" si="0"/>
        <v>-%</v>
      </c>
      <c r="I8" s="20"/>
      <c r="J8" s="4"/>
      <c r="K8" s="1"/>
      <c r="L8" s="1"/>
    </row>
    <row r="9" spans="1:16" ht="12.75" x14ac:dyDescent="0.2">
      <c r="A9" s="124"/>
      <c r="B9" s="112" t="s">
        <v>13</v>
      </c>
      <c r="C9" s="113"/>
      <c r="D9" s="21" t="s">
        <v>18</v>
      </c>
      <c r="E9" s="22" t="s">
        <v>19</v>
      </c>
      <c r="F9" s="13">
        <v>0</v>
      </c>
      <c r="G9" s="13">
        <v>1200000</v>
      </c>
      <c r="H9" s="14" t="str">
        <f t="shared" si="0"/>
        <v>-%</v>
      </c>
      <c r="I9" s="15"/>
      <c r="J9" s="4"/>
      <c r="K9" s="1"/>
      <c r="L9" s="1"/>
    </row>
    <row r="10" spans="1:16" ht="12.75" x14ac:dyDescent="0.2">
      <c r="A10" s="124"/>
      <c r="B10" s="114"/>
      <c r="C10" s="109"/>
      <c r="D10" s="108" t="s">
        <v>17</v>
      </c>
      <c r="E10" s="109"/>
      <c r="F10" s="17">
        <v>0</v>
      </c>
      <c r="G10" s="18">
        <f>SUM(G9)</f>
        <v>1200000</v>
      </c>
      <c r="H10" s="19" t="str">
        <f t="shared" si="0"/>
        <v>-%</v>
      </c>
      <c r="I10" s="20"/>
      <c r="J10" s="4"/>
      <c r="K10" s="1"/>
      <c r="L10" s="1"/>
    </row>
    <row r="11" spans="1:16" ht="12.75" x14ac:dyDescent="0.2">
      <c r="A11" s="124"/>
      <c r="B11" s="23"/>
      <c r="C11" s="23"/>
      <c r="D11" s="23"/>
      <c r="E11" s="23"/>
      <c r="F11" s="23"/>
      <c r="G11" s="23"/>
      <c r="H11" s="23"/>
      <c r="I11" s="23"/>
      <c r="J11" s="4"/>
      <c r="K11" s="1"/>
      <c r="L11" s="1"/>
    </row>
    <row r="12" spans="1:16" ht="12.75" x14ac:dyDescent="0.2">
      <c r="A12" s="124"/>
      <c r="B12" s="117" t="s">
        <v>2</v>
      </c>
      <c r="C12" s="118"/>
      <c r="D12" s="118"/>
      <c r="E12" s="118"/>
      <c r="F12" s="118"/>
      <c r="G12" s="118"/>
      <c r="H12" s="118"/>
      <c r="I12" s="119"/>
      <c r="J12" s="4"/>
      <c r="L12" s="1"/>
    </row>
    <row r="13" spans="1:16" ht="12.75" x14ac:dyDescent="0.2">
      <c r="A13" s="124"/>
      <c r="B13" s="121" t="s">
        <v>20</v>
      </c>
      <c r="C13" s="118"/>
      <c r="D13" s="118"/>
      <c r="E13" s="118"/>
      <c r="F13" s="118"/>
      <c r="G13" s="118"/>
      <c r="H13" s="118"/>
      <c r="I13" s="119"/>
      <c r="J13" s="4"/>
      <c r="K13" s="4"/>
      <c r="L13" s="1"/>
    </row>
    <row r="14" spans="1:16" ht="25.5" x14ac:dyDescent="0.2">
      <c r="A14" s="124"/>
      <c r="B14" s="24" t="s">
        <v>21</v>
      </c>
      <c r="C14" s="24" t="s">
        <v>22</v>
      </c>
      <c r="D14" s="24" t="s">
        <v>7</v>
      </c>
      <c r="E14" s="24" t="s">
        <v>23</v>
      </c>
      <c r="F14" s="25" t="s">
        <v>9</v>
      </c>
      <c r="G14" s="26" t="s">
        <v>10</v>
      </c>
      <c r="H14" s="24" t="s">
        <v>11</v>
      </c>
      <c r="I14" s="27" t="s">
        <v>12</v>
      </c>
      <c r="J14" s="4"/>
      <c r="K14" s="4"/>
      <c r="L14" s="1"/>
    </row>
    <row r="15" spans="1:16" ht="25.5" x14ac:dyDescent="0.2">
      <c r="A15" s="124"/>
      <c r="B15" s="110" t="s">
        <v>24</v>
      </c>
      <c r="C15" s="116" t="s">
        <v>25</v>
      </c>
      <c r="D15" s="28" t="s">
        <v>18</v>
      </c>
      <c r="E15" s="29" t="s">
        <v>26</v>
      </c>
      <c r="F15" s="30">
        <v>0</v>
      </c>
      <c r="G15" s="30">
        <v>200000</v>
      </c>
      <c r="H15" s="14" t="str">
        <f t="shared" ref="H15:H23" si="1">IFERROR(G15/F15,"-%")</f>
        <v>-%</v>
      </c>
      <c r="I15" s="31"/>
      <c r="J15" s="4"/>
      <c r="K15" s="4"/>
      <c r="L15" s="1"/>
    </row>
    <row r="16" spans="1:16" ht="12.75" x14ac:dyDescent="0.2">
      <c r="A16" s="124"/>
      <c r="B16" s="111"/>
      <c r="C16" s="111"/>
      <c r="D16" s="125" t="s">
        <v>17</v>
      </c>
      <c r="E16" s="119"/>
      <c r="F16" s="32">
        <f t="shared" ref="F16:G16" si="2">SUM(F15)</f>
        <v>0</v>
      </c>
      <c r="G16" s="32">
        <f t="shared" si="2"/>
        <v>200000</v>
      </c>
      <c r="H16" s="19" t="str">
        <f t="shared" si="1"/>
        <v>-%</v>
      </c>
      <c r="I16" s="33"/>
      <c r="J16" s="4"/>
      <c r="K16" s="4"/>
      <c r="L16" s="1"/>
    </row>
    <row r="17" spans="1:12" ht="12.75" x14ac:dyDescent="0.2">
      <c r="A17" s="124"/>
      <c r="B17" s="110" t="s">
        <v>24</v>
      </c>
      <c r="C17" s="116" t="s">
        <v>27</v>
      </c>
      <c r="D17" s="28" t="s">
        <v>18</v>
      </c>
      <c r="E17" s="34" t="s">
        <v>28</v>
      </c>
      <c r="F17" s="30">
        <v>0</v>
      </c>
      <c r="G17" s="30">
        <v>500000</v>
      </c>
      <c r="H17" s="14" t="str">
        <f t="shared" si="1"/>
        <v>-%</v>
      </c>
      <c r="I17" s="31" t="s">
        <v>29</v>
      </c>
      <c r="J17" s="4"/>
      <c r="K17" s="4"/>
      <c r="L17" s="1"/>
    </row>
    <row r="18" spans="1:12" ht="12.75" x14ac:dyDescent="0.2">
      <c r="A18" s="124"/>
      <c r="B18" s="111"/>
      <c r="C18" s="111"/>
      <c r="D18" s="125" t="s">
        <v>17</v>
      </c>
      <c r="E18" s="119"/>
      <c r="F18" s="32">
        <f t="shared" ref="F18:G18" si="3">SUM(F17)</f>
        <v>0</v>
      </c>
      <c r="G18" s="32">
        <f t="shared" si="3"/>
        <v>500000</v>
      </c>
      <c r="H18" s="19" t="str">
        <f t="shared" si="1"/>
        <v>-%</v>
      </c>
      <c r="I18" s="33"/>
      <c r="J18" s="4"/>
      <c r="K18" s="4"/>
      <c r="L18" s="1"/>
    </row>
    <row r="19" spans="1:12" ht="12.75" x14ac:dyDescent="0.2">
      <c r="A19" s="124"/>
      <c r="B19" s="110" t="s">
        <v>24</v>
      </c>
      <c r="C19" s="116" t="s">
        <v>30</v>
      </c>
      <c r="D19" s="35" t="s">
        <v>14</v>
      </c>
      <c r="E19" s="29" t="s">
        <v>31</v>
      </c>
      <c r="F19" s="30">
        <v>0</v>
      </c>
      <c r="G19" s="30">
        <v>1000000</v>
      </c>
      <c r="H19" s="14" t="str">
        <f t="shared" si="1"/>
        <v>-%</v>
      </c>
      <c r="I19" s="31"/>
      <c r="J19" s="4"/>
      <c r="K19" s="4"/>
      <c r="L19" s="1"/>
    </row>
    <row r="20" spans="1:12" ht="12.75" x14ac:dyDescent="0.2">
      <c r="A20" s="124"/>
      <c r="B20" s="111"/>
      <c r="C20" s="111"/>
      <c r="D20" s="125" t="s">
        <v>17</v>
      </c>
      <c r="E20" s="119"/>
      <c r="F20" s="32">
        <f t="shared" ref="F20:G20" si="4">SUM(F19)</f>
        <v>0</v>
      </c>
      <c r="G20" s="32">
        <f t="shared" si="4"/>
        <v>1000000</v>
      </c>
      <c r="H20" s="19" t="str">
        <f t="shared" si="1"/>
        <v>-%</v>
      </c>
      <c r="I20" s="33"/>
      <c r="J20" s="4"/>
      <c r="K20" s="4"/>
      <c r="L20" s="1"/>
    </row>
    <row r="21" spans="1:12" ht="12.75" x14ac:dyDescent="0.2">
      <c r="A21" s="124"/>
      <c r="B21" s="110" t="s">
        <v>24</v>
      </c>
      <c r="C21" s="116" t="s">
        <v>32</v>
      </c>
      <c r="D21" s="35" t="s">
        <v>14</v>
      </c>
      <c r="E21" s="29" t="s">
        <v>33</v>
      </c>
      <c r="F21" s="30">
        <v>0</v>
      </c>
      <c r="G21" s="30">
        <v>5000000</v>
      </c>
      <c r="H21" s="14" t="str">
        <f t="shared" si="1"/>
        <v>-%</v>
      </c>
      <c r="I21" s="36"/>
      <c r="J21" s="4"/>
      <c r="K21" s="4"/>
      <c r="L21" s="1"/>
    </row>
    <row r="22" spans="1:12" ht="12.75" x14ac:dyDescent="0.2">
      <c r="A22" s="124"/>
      <c r="B22" s="124"/>
      <c r="C22" s="124"/>
      <c r="D22" s="21" t="s">
        <v>18</v>
      </c>
      <c r="E22" s="29" t="s">
        <v>33</v>
      </c>
      <c r="F22" s="30">
        <v>0</v>
      </c>
      <c r="G22" s="30">
        <v>1000000</v>
      </c>
      <c r="H22" s="14" t="str">
        <f t="shared" si="1"/>
        <v>-%</v>
      </c>
      <c r="I22" s="36"/>
      <c r="J22" s="4"/>
      <c r="K22" s="4"/>
      <c r="L22" s="1"/>
    </row>
    <row r="23" spans="1:12" ht="16.5" customHeight="1" x14ac:dyDescent="0.2">
      <c r="A23" s="111"/>
      <c r="B23" s="111"/>
      <c r="C23" s="111"/>
      <c r="D23" s="125" t="s">
        <v>17</v>
      </c>
      <c r="E23" s="119"/>
      <c r="F23" s="32">
        <f t="shared" ref="F23:G23" si="5">SUM(F21:F22)</f>
        <v>0</v>
      </c>
      <c r="G23" s="32">
        <f t="shared" si="5"/>
        <v>6000000</v>
      </c>
      <c r="H23" s="19" t="str">
        <f t="shared" si="1"/>
        <v>-%</v>
      </c>
      <c r="I23" s="33"/>
      <c r="J23" s="4"/>
      <c r="K23" s="37" t="s">
        <v>34</v>
      </c>
      <c r="L23" s="1"/>
    </row>
    <row r="24" spans="1:12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"/>
    </row>
    <row r="25" spans="1:12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2" ht="15.75" customHeight="1" x14ac:dyDescent="0.2">
      <c r="A26" s="122" t="s">
        <v>35</v>
      </c>
      <c r="B26" s="115"/>
      <c r="C26" s="115"/>
      <c r="D26" s="115"/>
      <c r="E26" s="115"/>
      <c r="F26" s="115"/>
      <c r="G26" s="115"/>
      <c r="H26" s="115"/>
      <c r="I26" s="115"/>
    </row>
    <row r="27" spans="1:12" ht="15.75" customHeight="1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12" ht="15.75" customHeight="1" x14ac:dyDescent="0.2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12" ht="15.75" customHeight="1" x14ac:dyDescent="0.2">
      <c r="A29" s="115"/>
      <c r="B29" s="115"/>
      <c r="C29" s="115"/>
      <c r="D29" s="115"/>
      <c r="E29" s="115"/>
      <c r="F29" s="115"/>
      <c r="G29" s="115"/>
      <c r="H29" s="115"/>
      <c r="I29" s="115"/>
    </row>
    <row r="30" spans="1:12" ht="15.75" customHeight="1" x14ac:dyDescent="0.2">
      <c r="A30" s="115"/>
      <c r="B30" s="115"/>
      <c r="C30" s="115"/>
      <c r="D30" s="115"/>
      <c r="E30" s="115"/>
      <c r="F30" s="115"/>
      <c r="G30" s="115"/>
      <c r="H30" s="115"/>
      <c r="I30" s="115"/>
    </row>
    <row r="31" spans="1:12" ht="15.75" customHeight="1" x14ac:dyDescent="0.2">
      <c r="A31" s="115"/>
      <c r="B31" s="115"/>
      <c r="C31" s="115"/>
      <c r="D31" s="115"/>
      <c r="E31" s="115"/>
      <c r="F31" s="115"/>
      <c r="G31" s="115"/>
      <c r="H31" s="115"/>
      <c r="I31" s="115"/>
    </row>
    <row r="32" spans="1:12" ht="15.75" customHeight="1" x14ac:dyDescent="0.2">
      <c r="A32" s="115"/>
      <c r="B32" s="115"/>
      <c r="C32" s="115"/>
      <c r="D32" s="115"/>
      <c r="E32" s="115"/>
      <c r="F32" s="115"/>
      <c r="G32" s="115"/>
      <c r="H32" s="115"/>
      <c r="I32" s="115"/>
    </row>
    <row r="33" spans="1:12" ht="15.75" customHeight="1" x14ac:dyDescent="0.2">
      <c r="A33" s="115"/>
      <c r="B33" s="115"/>
      <c r="C33" s="115"/>
      <c r="D33" s="115"/>
      <c r="E33" s="115"/>
      <c r="F33" s="115"/>
      <c r="G33" s="115"/>
      <c r="H33" s="115"/>
      <c r="I33" s="115"/>
    </row>
    <row r="34" spans="1:12" ht="15.75" customHeight="1" x14ac:dyDescent="0.2">
      <c r="A34" s="115"/>
      <c r="B34" s="115"/>
      <c r="C34" s="115"/>
      <c r="D34" s="115"/>
      <c r="E34" s="115"/>
      <c r="F34" s="115"/>
      <c r="G34" s="115"/>
      <c r="H34" s="115"/>
      <c r="I34" s="115"/>
    </row>
    <row r="35" spans="1:12" ht="15.75" customHeight="1" x14ac:dyDescent="0.2">
      <c r="L35" s="38" t="s">
        <v>34</v>
      </c>
    </row>
    <row r="36" spans="1:12" ht="15.75" customHeight="1" x14ac:dyDescent="0.2">
      <c r="L36" s="38" t="s">
        <v>36</v>
      </c>
    </row>
  </sheetData>
  <mergeCells count="23">
    <mergeCell ref="A26:I34"/>
    <mergeCell ref="A4:A23"/>
    <mergeCell ref="B21:B23"/>
    <mergeCell ref="C21:C23"/>
    <mergeCell ref="D23:E23"/>
    <mergeCell ref="D18:E18"/>
    <mergeCell ref="D20:E20"/>
    <mergeCell ref="D10:E10"/>
    <mergeCell ref="D16:E16"/>
    <mergeCell ref="C17:C18"/>
    <mergeCell ref="B3:I3"/>
    <mergeCell ref="B4:I4"/>
    <mergeCell ref="B5:C5"/>
    <mergeCell ref="B12:I12"/>
    <mergeCell ref="B13:I13"/>
    <mergeCell ref="D8:E8"/>
    <mergeCell ref="B17:B18"/>
    <mergeCell ref="B19:B20"/>
    <mergeCell ref="B9:C10"/>
    <mergeCell ref="B6:C8"/>
    <mergeCell ref="C19:C20"/>
    <mergeCell ref="B15:B16"/>
    <mergeCell ref="C15:C16"/>
  </mergeCells>
  <phoneticPr fontId="7" type="noConversion"/>
  <conditionalFormatting sqref="D6:D7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qref="K23" xr:uid="{00000000-0002-0000-0000-000000000000}">
      <formula1>$L$35:$L$36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745"/>
  <sheetViews>
    <sheetView workbookViewId="0"/>
  </sheetViews>
  <sheetFormatPr defaultColWidth="12.5703125" defaultRowHeight="15.75" customHeight="1" x14ac:dyDescent="0.2"/>
  <cols>
    <col min="4" max="4" width="22.28515625" customWidth="1"/>
    <col min="5" max="5" width="12.85546875" customWidth="1"/>
    <col min="6" max="6" width="29.140625" customWidth="1"/>
    <col min="8" max="8" width="15.42578125" customWidth="1"/>
    <col min="9" max="9" width="13.28515625" customWidth="1"/>
    <col min="10" max="10" width="13.140625" customWidth="1"/>
    <col min="11" max="11" width="49.5703125" customWidth="1"/>
  </cols>
  <sheetData>
    <row r="1" spans="1:29" ht="15.75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5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5.75" customHeight="1" x14ac:dyDescent="0.2">
      <c r="A3" s="39"/>
      <c r="B3" s="39"/>
      <c r="C3" s="40"/>
      <c r="D3" s="132" t="s">
        <v>5</v>
      </c>
      <c r="E3" s="118"/>
      <c r="F3" s="118"/>
      <c r="G3" s="118"/>
      <c r="H3" s="118"/>
      <c r="I3" s="118"/>
      <c r="J3" s="118"/>
      <c r="K3" s="11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5.75" customHeight="1" x14ac:dyDescent="0.2">
      <c r="A4" s="39"/>
      <c r="B4" s="39"/>
      <c r="C4" s="40"/>
      <c r="D4" s="41" t="s">
        <v>6</v>
      </c>
      <c r="E4" s="41" t="s">
        <v>7</v>
      </c>
      <c r="F4" s="41" t="s">
        <v>8</v>
      </c>
      <c r="G4" s="41" t="s">
        <v>37</v>
      </c>
      <c r="H4" s="42" t="s">
        <v>38</v>
      </c>
      <c r="I4" s="43" t="s">
        <v>39</v>
      </c>
      <c r="J4" s="44" t="s">
        <v>11</v>
      </c>
      <c r="K4" s="41" t="s">
        <v>12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15.75" customHeight="1" x14ac:dyDescent="0.2">
      <c r="A5" s="39"/>
      <c r="B5" s="39"/>
      <c r="C5" s="40"/>
      <c r="D5" s="133" t="s">
        <v>13</v>
      </c>
      <c r="E5" s="133" t="s">
        <v>40</v>
      </c>
      <c r="F5" s="12" t="s">
        <v>41</v>
      </c>
      <c r="G5" s="45" t="s">
        <v>42</v>
      </c>
      <c r="H5" s="46">
        <v>0</v>
      </c>
      <c r="I5" s="47">
        <v>0</v>
      </c>
      <c r="J5" s="14" t="str">
        <f t="shared" ref="J5:J21" si="0">IFERROR(I5/H5,"-%")</f>
        <v>-%</v>
      </c>
      <c r="K5" s="45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5.75" customHeight="1" x14ac:dyDescent="0.2">
      <c r="A6" s="39"/>
      <c r="B6" s="39"/>
      <c r="C6" s="40"/>
      <c r="D6" s="124"/>
      <c r="E6" s="124"/>
      <c r="F6" s="12" t="s">
        <v>43</v>
      </c>
      <c r="G6" s="45" t="s">
        <v>44</v>
      </c>
      <c r="H6" s="46">
        <v>3688204</v>
      </c>
      <c r="I6" s="47">
        <v>1540500</v>
      </c>
      <c r="J6" s="14">
        <f t="shared" si="0"/>
        <v>0.41768296981403413</v>
      </c>
      <c r="K6" s="45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15.75" customHeight="1" x14ac:dyDescent="0.2">
      <c r="A7" s="39"/>
      <c r="B7" s="39"/>
      <c r="C7" s="40"/>
      <c r="D7" s="124"/>
      <c r="E7" s="124"/>
      <c r="F7" s="12" t="s">
        <v>45</v>
      </c>
      <c r="G7" s="45" t="s">
        <v>46</v>
      </c>
      <c r="H7" s="46">
        <v>2487</v>
      </c>
      <c r="I7" s="47">
        <v>0</v>
      </c>
      <c r="J7" s="14">
        <f t="shared" si="0"/>
        <v>0</v>
      </c>
      <c r="K7" s="45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ht="15.75" customHeight="1" x14ac:dyDescent="0.2">
      <c r="A8" s="39"/>
      <c r="B8" s="39"/>
      <c r="C8" s="40"/>
      <c r="D8" s="124"/>
      <c r="E8" s="111"/>
      <c r="F8" s="128" t="s">
        <v>17</v>
      </c>
      <c r="G8" s="119"/>
      <c r="H8" s="48">
        <f t="shared" ref="H8:I8" si="1">SUM(H5:H7)</f>
        <v>3690691</v>
      </c>
      <c r="I8" s="49">
        <f t="shared" si="1"/>
        <v>1540500</v>
      </c>
      <c r="J8" s="50">
        <f t="shared" si="0"/>
        <v>0.41740151099076028</v>
      </c>
      <c r="K8" s="51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1:29" ht="15.75" customHeight="1" x14ac:dyDescent="0.2">
      <c r="A9" s="39"/>
      <c r="B9" s="39"/>
      <c r="C9" s="40"/>
      <c r="D9" s="124"/>
      <c r="E9" s="133" t="s">
        <v>14</v>
      </c>
      <c r="F9" s="12" t="s">
        <v>47</v>
      </c>
      <c r="G9" s="45" t="s">
        <v>48</v>
      </c>
      <c r="H9" s="46">
        <v>0</v>
      </c>
      <c r="I9" s="46">
        <v>18000000</v>
      </c>
      <c r="J9" s="14" t="str">
        <f t="shared" si="0"/>
        <v>-%</v>
      </c>
      <c r="K9" s="52" t="s">
        <v>49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ht="15.75" customHeight="1" x14ac:dyDescent="0.2">
      <c r="A10" s="39"/>
      <c r="B10" s="39"/>
      <c r="C10" s="40"/>
      <c r="D10" s="124"/>
      <c r="E10" s="124"/>
      <c r="F10" s="12" t="s">
        <v>50</v>
      </c>
      <c r="G10" s="45" t="s">
        <v>51</v>
      </c>
      <c r="H10" s="46">
        <v>0</v>
      </c>
      <c r="I10" s="46">
        <v>1912687</v>
      </c>
      <c r="J10" s="14" t="str">
        <f t="shared" si="0"/>
        <v>-%</v>
      </c>
      <c r="K10" s="52" t="s">
        <v>49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5.75" customHeight="1" x14ac:dyDescent="0.2">
      <c r="A11" s="39"/>
      <c r="B11" s="39"/>
      <c r="C11" s="40"/>
      <c r="D11" s="124"/>
      <c r="E11" s="124"/>
      <c r="F11" s="12" t="s">
        <v>15</v>
      </c>
      <c r="G11" s="45" t="s">
        <v>52</v>
      </c>
      <c r="H11" s="46">
        <v>0</v>
      </c>
      <c r="I11" s="46">
        <v>4000000</v>
      </c>
      <c r="J11" s="14" t="str">
        <f t="shared" si="0"/>
        <v>-%</v>
      </c>
      <c r="K11" s="45" t="s">
        <v>53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15.75" customHeight="1" x14ac:dyDescent="0.2">
      <c r="A12" s="39"/>
      <c r="B12" s="39"/>
      <c r="C12" s="40"/>
      <c r="D12" s="124"/>
      <c r="E12" s="124"/>
      <c r="F12" s="22" t="s">
        <v>54</v>
      </c>
      <c r="G12" s="45" t="s">
        <v>55</v>
      </c>
      <c r="H12" s="46">
        <v>0</v>
      </c>
      <c r="I12" s="46">
        <v>5000000</v>
      </c>
      <c r="J12" s="14" t="str">
        <f t="shared" si="0"/>
        <v>-%</v>
      </c>
      <c r="K12" s="45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ht="15.75" customHeight="1" x14ac:dyDescent="0.2">
      <c r="A13" s="39"/>
      <c r="B13" s="39"/>
      <c r="C13" s="40"/>
      <c r="D13" s="124"/>
      <c r="E13" s="124"/>
      <c r="F13" s="16" t="s">
        <v>31</v>
      </c>
      <c r="G13" s="45" t="s">
        <v>56</v>
      </c>
      <c r="H13" s="46">
        <v>0</v>
      </c>
      <c r="I13" s="16">
        <v>1000000</v>
      </c>
      <c r="J13" s="14" t="str">
        <f t="shared" si="0"/>
        <v>-%</v>
      </c>
      <c r="K13" s="45" t="s">
        <v>53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29" ht="15.75" customHeight="1" x14ac:dyDescent="0.2">
      <c r="A14" s="39"/>
      <c r="B14" s="39"/>
      <c r="C14" s="40"/>
      <c r="D14" s="124"/>
      <c r="E14" s="124"/>
      <c r="F14" s="16" t="s">
        <v>16</v>
      </c>
      <c r="G14" s="45" t="s">
        <v>57</v>
      </c>
      <c r="H14" s="46">
        <v>0</v>
      </c>
      <c r="I14" s="46">
        <v>5000000</v>
      </c>
      <c r="J14" s="14" t="str">
        <f t="shared" si="0"/>
        <v>-%</v>
      </c>
      <c r="K14" s="45" t="s">
        <v>53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29" ht="15.75" customHeight="1" x14ac:dyDescent="0.2">
      <c r="A15" s="39"/>
      <c r="B15" s="39"/>
      <c r="C15" s="40"/>
      <c r="D15" s="124"/>
      <c r="E15" s="111"/>
      <c r="F15" s="128" t="s">
        <v>17</v>
      </c>
      <c r="G15" s="119"/>
      <c r="H15" s="48">
        <f>SUM(H9:H14)</f>
        <v>0</v>
      </c>
      <c r="I15" s="48">
        <f>SUM(I9:I14)</f>
        <v>34912687</v>
      </c>
      <c r="J15" s="50" t="str">
        <f t="shared" si="0"/>
        <v>-%</v>
      </c>
      <c r="K15" s="51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 ht="15.75" customHeight="1" x14ac:dyDescent="0.2">
      <c r="A16" s="39"/>
      <c r="B16" s="39"/>
      <c r="C16" s="40"/>
      <c r="D16" s="124"/>
      <c r="E16" s="133" t="s">
        <v>18</v>
      </c>
      <c r="F16" s="53" t="s">
        <v>58</v>
      </c>
      <c r="G16" s="52" t="s">
        <v>59</v>
      </c>
      <c r="H16" s="54">
        <v>7119605</v>
      </c>
      <c r="I16" s="46">
        <v>12542825</v>
      </c>
      <c r="J16" s="14">
        <f t="shared" si="0"/>
        <v>1.7617304611702476</v>
      </c>
      <c r="K16" s="45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1:29" ht="15.75" customHeight="1" x14ac:dyDescent="0.2">
      <c r="A17" s="39"/>
      <c r="B17" s="39"/>
      <c r="C17" s="40"/>
      <c r="D17" s="124"/>
      <c r="E17" s="124"/>
      <c r="F17" s="55" t="s">
        <v>60</v>
      </c>
      <c r="G17" s="45" t="s">
        <v>61</v>
      </c>
      <c r="H17" s="54">
        <v>7188000</v>
      </c>
      <c r="I17" s="47">
        <v>5500000</v>
      </c>
      <c r="J17" s="14">
        <f t="shared" si="0"/>
        <v>0.76516416249304398</v>
      </c>
      <c r="K17" s="45" t="s">
        <v>62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:29" ht="15.75" customHeight="1" x14ac:dyDescent="0.2">
      <c r="A18" s="39"/>
      <c r="B18" s="39"/>
      <c r="C18" s="40"/>
      <c r="D18" s="124"/>
      <c r="E18" s="124"/>
      <c r="F18" s="55" t="s">
        <v>45</v>
      </c>
      <c r="G18" s="45" t="s">
        <v>63</v>
      </c>
      <c r="H18" s="54">
        <v>3374</v>
      </c>
      <c r="I18" s="47">
        <v>0</v>
      </c>
      <c r="J18" s="14">
        <f t="shared" si="0"/>
        <v>0</v>
      </c>
      <c r="K18" s="12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:29" ht="15.75" customHeight="1" x14ac:dyDescent="0.2">
      <c r="A19" s="39"/>
      <c r="B19" s="39"/>
      <c r="C19" s="40"/>
      <c r="D19" s="124"/>
      <c r="E19" s="124"/>
      <c r="F19" s="56" t="s">
        <v>19</v>
      </c>
      <c r="G19" s="45" t="s">
        <v>64</v>
      </c>
      <c r="H19" s="46">
        <v>0</v>
      </c>
      <c r="I19" s="47">
        <v>1200000</v>
      </c>
      <c r="J19" s="14" t="str">
        <f t="shared" si="0"/>
        <v>-%</v>
      </c>
      <c r="K19" s="45" t="s">
        <v>53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29" ht="15.75" customHeight="1" x14ac:dyDescent="0.2">
      <c r="A20" s="39"/>
      <c r="B20" s="39"/>
      <c r="C20" s="40"/>
      <c r="D20" s="124"/>
      <c r="E20" s="111"/>
      <c r="F20" s="128" t="s">
        <v>17</v>
      </c>
      <c r="G20" s="119"/>
      <c r="H20" s="48">
        <f t="shared" ref="H20:I20" si="2">SUM(H16:H19)</f>
        <v>14310979</v>
      </c>
      <c r="I20" s="48">
        <f t="shared" si="2"/>
        <v>19242825</v>
      </c>
      <c r="J20" s="50">
        <f t="shared" si="0"/>
        <v>1.3446197496341794</v>
      </c>
      <c r="K20" s="51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ht="15.75" customHeight="1" x14ac:dyDescent="0.2">
      <c r="A21" s="39"/>
      <c r="B21" s="39"/>
      <c r="C21" s="40"/>
      <c r="D21" s="111"/>
      <c r="E21" s="129" t="s">
        <v>65</v>
      </c>
      <c r="F21" s="118"/>
      <c r="G21" s="119"/>
      <c r="H21" s="57">
        <f t="shared" ref="H21:I21" si="3">SUM(H8,H15,H20)</f>
        <v>18001670</v>
      </c>
      <c r="I21" s="58">
        <f t="shared" si="3"/>
        <v>55696012</v>
      </c>
      <c r="J21" s="59">
        <f t="shared" si="0"/>
        <v>3.0939358403970298</v>
      </c>
      <c r="K21" s="60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:29" ht="15.75" customHeight="1" x14ac:dyDescent="0.2">
      <c r="A22" s="39"/>
      <c r="B22" s="39"/>
      <c r="C22" s="39"/>
      <c r="D22" s="39"/>
      <c r="E22" s="39"/>
      <c r="F22" s="39"/>
      <c r="G22" s="39"/>
      <c r="H22" s="61"/>
      <c r="I22" s="62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29" ht="15.75" customHeight="1" x14ac:dyDescent="0.2">
      <c r="A23" s="63"/>
      <c r="B23" s="130" t="s">
        <v>20</v>
      </c>
      <c r="C23" s="118"/>
      <c r="D23" s="118"/>
      <c r="E23" s="118"/>
      <c r="F23" s="118"/>
      <c r="G23" s="118"/>
      <c r="H23" s="118"/>
      <c r="I23" s="118"/>
      <c r="J23" s="118"/>
      <c r="K23" s="11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29" ht="15.75" customHeight="1" x14ac:dyDescent="0.2">
      <c r="A24" s="63"/>
      <c r="B24" s="64" t="s">
        <v>6</v>
      </c>
      <c r="C24" s="65" t="s">
        <v>66</v>
      </c>
      <c r="D24" s="65" t="s">
        <v>22</v>
      </c>
      <c r="E24" s="65" t="s">
        <v>7</v>
      </c>
      <c r="F24" s="65" t="s">
        <v>23</v>
      </c>
      <c r="G24" s="66" t="s">
        <v>37</v>
      </c>
      <c r="H24" s="66" t="s">
        <v>38</v>
      </c>
      <c r="I24" s="67" t="s">
        <v>39</v>
      </c>
      <c r="J24" s="68" t="s">
        <v>11</v>
      </c>
      <c r="K24" s="69" t="s">
        <v>67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ht="15.75" customHeight="1" x14ac:dyDescent="0.2">
      <c r="A25" s="63"/>
      <c r="B25" s="135" t="s">
        <v>13</v>
      </c>
      <c r="C25" s="131" t="s">
        <v>24</v>
      </c>
      <c r="D25" s="131" t="s">
        <v>25</v>
      </c>
      <c r="E25" s="70" t="s">
        <v>40</v>
      </c>
      <c r="F25" s="16" t="s">
        <v>26</v>
      </c>
      <c r="G25" s="16" t="s">
        <v>68</v>
      </c>
      <c r="H25" s="16">
        <v>0</v>
      </c>
      <c r="I25" s="16">
        <v>280000</v>
      </c>
      <c r="J25" s="14" t="str">
        <f t="shared" ref="J25:J67" si="4">IFERROR(I25/H25,"-%")</f>
        <v>-%</v>
      </c>
      <c r="K25" s="45" t="s">
        <v>69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15.75" customHeight="1" x14ac:dyDescent="0.2">
      <c r="A26" s="63"/>
      <c r="B26" s="124"/>
      <c r="C26" s="124"/>
      <c r="D26" s="124"/>
      <c r="E26" s="46" t="s">
        <v>40</v>
      </c>
      <c r="F26" s="46" t="s">
        <v>70</v>
      </c>
      <c r="G26" s="46" t="s">
        <v>71</v>
      </c>
      <c r="H26" s="46">
        <v>0</v>
      </c>
      <c r="I26" s="46">
        <v>60000</v>
      </c>
      <c r="J26" s="14" t="str">
        <f t="shared" si="4"/>
        <v>-%</v>
      </c>
      <c r="K26" s="45" t="s">
        <v>72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15.75" customHeight="1" x14ac:dyDescent="0.2">
      <c r="A27" s="63"/>
      <c r="B27" s="124"/>
      <c r="C27" s="124"/>
      <c r="D27" s="111"/>
      <c r="E27" s="127" t="s">
        <v>17</v>
      </c>
      <c r="F27" s="118"/>
      <c r="G27" s="119"/>
      <c r="H27" s="48">
        <f t="shared" ref="H27:I27" si="5">SUM(H25)</f>
        <v>0</v>
      </c>
      <c r="I27" s="48">
        <f t="shared" si="5"/>
        <v>280000</v>
      </c>
      <c r="J27" s="50" t="str">
        <f t="shared" si="4"/>
        <v>-%</v>
      </c>
      <c r="K27" s="71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ht="15.75" customHeight="1" x14ac:dyDescent="0.2">
      <c r="A28" s="63"/>
      <c r="B28" s="124"/>
      <c r="C28" s="124"/>
      <c r="D28" s="131" t="s">
        <v>27</v>
      </c>
      <c r="E28" s="16" t="s">
        <v>18</v>
      </c>
      <c r="F28" s="70" t="s">
        <v>28</v>
      </c>
      <c r="G28" s="16" t="s">
        <v>73</v>
      </c>
      <c r="H28" s="16">
        <v>0</v>
      </c>
      <c r="I28" s="16">
        <v>600000</v>
      </c>
      <c r="J28" s="14" t="str">
        <f t="shared" si="4"/>
        <v>-%</v>
      </c>
      <c r="K28" s="12" t="s">
        <v>74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ht="15.75" customHeight="1" x14ac:dyDescent="0.2">
      <c r="A29" s="63"/>
      <c r="B29" s="124"/>
      <c r="C29" s="124"/>
      <c r="D29" s="111"/>
      <c r="E29" s="127" t="s">
        <v>17</v>
      </c>
      <c r="F29" s="118"/>
      <c r="G29" s="119"/>
      <c r="H29" s="72">
        <v>0</v>
      </c>
      <c r="I29" s="72">
        <f>SUM(I28)</f>
        <v>600000</v>
      </c>
      <c r="J29" s="50" t="str">
        <f t="shared" si="4"/>
        <v>-%</v>
      </c>
      <c r="K29" s="71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ht="15.75" customHeight="1" x14ac:dyDescent="0.2">
      <c r="A30" s="63"/>
      <c r="B30" s="124"/>
      <c r="C30" s="124"/>
      <c r="D30" s="131" t="s">
        <v>30</v>
      </c>
      <c r="E30" s="73" t="s">
        <v>14</v>
      </c>
      <c r="F30" s="16" t="s">
        <v>31</v>
      </c>
      <c r="G30" s="16" t="s">
        <v>75</v>
      </c>
      <c r="H30" s="16">
        <v>0</v>
      </c>
      <c r="I30" s="16">
        <v>1000000</v>
      </c>
      <c r="J30" s="14" t="str">
        <f t="shared" si="4"/>
        <v>-%</v>
      </c>
      <c r="K30" s="12" t="s">
        <v>53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ht="15.75" customHeight="1" x14ac:dyDescent="0.2">
      <c r="A31" s="63"/>
      <c r="B31" s="124"/>
      <c r="C31" s="124"/>
      <c r="D31" s="111"/>
      <c r="E31" s="127" t="s">
        <v>17</v>
      </c>
      <c r="F31" s="118"/>
      <c r="G31" s="119"/>
      <c r="H31" s="72">
        <v>0</v>
      </c>
      <c r="I31" s="72">
        <f>SUM(I30)</f>
        <v>1000000</v>
      </c>
      <c r="J31" s="50" t="str">
        <f t="shared" si="4"/>
        <v>-%</v>
      </c>
      <c r="K31" s="71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 ht="15.75" customHeight="1" x14ac:dyDescent="0.2">
      <c r="A32" s="63"/>
      <c r="B32" s="124"/>
      <c r="C32" s="111"/>
      <c r="D32" s="126" t="s">
        <v>76</v>
      </c>
      <c r="E32" s="118"/>
      <c r="F32" s="118"/>
      <c r="G32" s="119"/>
      <c r="H32" s="74">
        <f>SUM(H27, H29)</f>
        <v>0</v>
      </c>
      <c r="I32" s="74">
        <f>SUM(I27, I29,I31)</f>
        <v>1880000</v>
      </c>
      <c r="J32" s="75" t="str">
        <f t="shared" si="4"/>
        <v>-%</v>
      </c>
      <c r="K32" s="76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15.75" customHeight="1" x14ac:dyDescent="0.2">
      <c r="A33" s="63"/>
      <c r="B33" s="124"/>
      <c r="C33" s="138" t="s">
        <v>77</v>
      </c>
      <c r="D33" s="136" t="s">
        <v>78</v>
      </c>
      <c r="E33" s="77" t="s">
        <v>40</v>
      </c>
      <c r="F33" s="78" t="s">
        <v>79</v>
      </c>
      <c r="G33" s="78" t="s">
        <v>80</v>
      </c>
      <c r="H33" s="16">
        <v>500000</v>
      </c>
      <c r="I33" s="16">
        <v>400000</v>
      </c>
      <c r="J33" s="14">
        <f t="shared" si="4"/>
        <v>0.8</v>
      </c>
      <c r="K33" s="52" t="s">
        <v>72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ht="15.75" customHeight="1" x14ac:dyDescent="0.2">
      <c r="A34" s="63"/>
      <c r="B34" s="124"/>
      <c r="C34" s="113"/>
      <c r="D34" s="124"/>
      <c r="E34" s="79" t="s">
        <v>40</v>
      </c>
      <c r="F34" s="80" t="s">
        <v>81</v>
      </c>
      <c r="G34" s="80" t="s">
        <v>82</v>
      </c>
      <c r="H34" s="46">
        <v>960000</v>
      </c>
      <c r="I34" s="46" t="s">
        <v>83</v>
      </c>
      <c r="J34" s="14" t="str">
        <f t="shared" si="4"/>
        <v>-%</v>
      </c>
      <c r="K34" s="45" t="s">
        <v>84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5.75" customHeight="1" x14ac:dyDescent="0.2">
      <c r="A35" s="63"/>
      <c r="B35" s="124"/>
      <c r="C35" s="113"/>
      <c r="D35" s="124"/>
      <c r="E35" s="73" t="s">
        <v>40</v>
      </c>
      <c r="F35" s="80" t="s">
        <v>85</v>
      </c>
      <c r="G35" s="80" t="s">
        <v>86</v>
      </c>
      <c r="H35" s="46">
        <v>0</v>
      </c>
      <c r="I35" s="81">
        <v>200000</v>
      </c>
      <c r="J35" s="14" t="str">
        <f t="shared" si="4"/>
        <v>-%</v>
      </c>
      <c r="K35" s="45" t="s">
        <v>72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ht="15.75" customHeight="1" x14ac:dyDescent="0.2">
      <c r="A36" s="63"/>
      <c r="B36" s="124"/>
      <c r="C36" s="113"/>
      <c r="D36" s="124"/>
      <c r="E36" s="77" t="s">
        <v>14</v>
      </c>
      <c r="F36" s="80" t="s">
        <v>87</v>
      </c>
      <c r="G36" s="80" t="s">
        <v>88</v>
      </c>
      <c r="H36" s="46">
        <v>0</v>
      </c>
      <c r="I36" s="81">
        <v>3000000</v>
      </c>
      <c r="J36" s="14" t="str">
        <f t="shared" si="4"/>
        <v>-%</v>
      </c>
      <c r="K36" s="45" t="s">
        <v>89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ht="15.75" customHeight="1" x14ac:dyDescent="0.2">
      <c r="A37" s="63"/>
      <c r="B37" s="124"/>
      <c r="C37" s="113"/>
      <c r="D37" s="124"/>
      <c r="E37" s="73" t="s">
        <v>14</v>
      </c>
      <c r="F37" s="80" t="s">
        <v>90</v>
      </c>
      <c r="G37" s="80" t="s">
        <v>91</v>
      </c>
      <c r="H37" s="46">
        <v>0</v>
      </c>
      <c r="I37" s="81">
        <v>2000000</v>
      </c>
      <c r="J37" s="14" t="str">
        <f t="shared" si="4"/>
        <v>-%</v>
      </c>
      <c r="K37" s="45" t="s">
        <v>92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ht="15.75" customHeight="1" x14ac:dyDescent="0.2">
      <c r="A38" s="63"/>
      <c r="B38" s="124"/>
      <c r="C38" s="113"/>
      <c r="D38" s="124"/>
      <c r="E38" s="73" t="s">
        <v>14</v>
      </c>
      <c r="F38" s="81" t="s">
        <v>93</v>
      </c>
      <c r="G38" s="77" t="s">
        <v>94</v>
      </c>
      <c r="H38" s="16">
        <v>0</v>
      </c>
      <c r="I38" s="82">
        <v>300000</v>
      </c>
      <c r="J38" s="14" t="str">
        <f t="shared" si="4"/>
        <v>-%</v>
      </c>
      <c r="K38" s="4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ht="15.75" customHeight="1" x14ac:dyDescent="0.2">
      <c r="A39" s="63"/>
      <c r="B39" s="124"/>
      <c r="C39" s="113"/>
      <c r="D39" s="111"/>
      <c r="E39" s="127" t="s">
        <v>17</v>
      </c>
      <c r="F39" s="118"/>
      <c r="G39" s="119"/>
      <c r="H39" s="72">
        <f>SUM(H33:H38)</f>
        <v>1460000</v>
      </c>
      <c r="I39" s="72">
        <f>SUM(I33:I38)</f>
        <v>5900000</v>
      </c>
      <c r="J39" s="50">
        <f t="shared" si="4"/>
        <v>4.0410958904109586</v>
      </c>
      <c r="K39" s="71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ht="15.75" customHeight="1" x14ac:dyDescent="0.2">
      <c r="A40" s="63"/>
      <c r="B40" s="124"/>
      <c r="C40" s="113"/>
      <c r="D40" s="126" t="s">
        <v>76</v>
      </c>
      <c r="E40" s="118"/>
      <c r="F40" s="118"/>
      <c r="G40" s="119"/>
      <c r="H40" s="74">
        <f t="shared" ref="H40:I40" si="6">SUM(H39)</f>
        <v>1460000</v>
      </c>
      <c r="I40" s="74">
        <f t="shared" si="6"/>
        <v>5900000</v>
      </c>
      <c r="J40" s="75">
        <f t="shared" si="4"/>
        <v>4.0410958904109586</v>
      </c>
      <c r="K40" s="76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ht="15.75" customHeight="1" x14ac:dyDescent="0.2">
      <c r="A41" s="63"/>
      <c r="B41" s="124"/>
      <c r="C41" s="131" t="s">
        <v>95</v>
      </c>
      <c r="D41" s="131" t="s">
        <v>96</v>
      </c>
      <c r="E41" s="73" t="s">
        <v>14</v>
      </c>
      <c r="F41" s="46" t="s">
        <v>97</v>
      </c>
      <c r="G41" s="46" t="s">
        <v>98</v>
      </c>
      <c r="H41" s="46">
        <v>0</v>
      </c>
      <c r="I41" s="81">
        <v>13000000</v>
      </c>
      <c r="J41" s="14" t="str">
        <f t="shared" si="4"/>
        <v>-%</v>
      </c>
      <c r="K41" s="45" t="s">
        <v>49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ht="15.75" customHeight="1" x14ac:dyDescent="0.2">
      <c r="A42" s="63"/>
      <c r="B42" s="124"/>
      <c r="C42" s="124"/>
      <c r="D42" s="124"/>
      <c r="E42" s="73" t="s">
        <v>14</v>
      </c>
      <c r="F42" s="46" t="s">
        <v>99</v>
      </c>
      <c r="G42" s="46" t="s">
        <v>100</v>
      </c>
      <c r="H42" s="46">
        <v>0</v>
      </c>
      <c r="I42" s="81">
        <v>111520</v>
      </c>
      <c r="J42" s="14" t="str">
        <f t="shared" si="4"/>
        <v>-%</v>
      </c>
      <c r="K42" s="45" t="s">
        <v>49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ht="15.75" customHeight="1" x14ac:dyDescent="0.2">
      <c r="A43" s="63"/>
      <c r="B43" s="124"/>
      <c r="C43" s="124"/>
      <c r="D43" s="111"/>
      <c r="E43" s="127" t="s">
        <v>17</v>
      </c>
      <c r="F43" s="118"/>
      <c r="G43" s="119"/>
      <c r="H43" s="48">
        <f>SUM(H41)</f>
        <v>0</v>
      </c>
      <c r="I43" s="48">
        <f>SUM(I41:I42)</f>
        <v>13111520</v>
      </c>
      <c r="J43" s="50" t="str">
        <f t="shared" si="4"/>
        <v>-%</v>
      </c>
      <c r="K43" s="8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ht="15.75" customHeight="1" x14ac:dyDescent="0.2">
      <c r="A44" s="63"/>
      <c r="B44" s="124"/>
      <c r="C44" s="124"/>
      <c r="D44" s="131" t="s">
        <v>101</v>
      </c>
      <c r="E44" s="73" t="s">
        <v>14</v>
      </c>
      <c r="F44" s="84" t="s">
        <v>102</v>
      </c>
      <c r="G44" s="84" t="s">
        <v>103</v>
      </c>
      <c r="H44" s="84">
        <v>0</v>
      </c>
      <c r="I44" s="84">
        <v>1800000</v>
      </c>
      <c r="J44" s="14" t="str">
        <f t="shared" si="4"/>
        <v>-%</v>
      </c>
      <c r="K44" s="45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ht="15.75" customHeight="1" x14ac:dyDescent="0.2">
      <c r="A45" s="63"/>
      <c r="B45" s="124"/>
      <c r="C45" s="124"/>
      <c r="D45" s="124"/>
      <c r="E45" s="73" t="s">
        <v>14</v>
      </c>
      <c r="F45" s="84" t="s">
        <v>104</v>
      </c>
      <c r="G45" s="84" t="s">
        <v>105</v>
      </c>
      <c r="H45" s="84">
        <v>0</v>
      </c>
      <c r="I45" s="84">
        <v>660000</v>
      </c>
      <c r="J45" s="14" t="str">
        <f t="shared" si="4"/>
        <v>-%</v>
      </c>
      <c r="K45" s="85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 ht="15.75" customHeight="1" x14ac:dyDescent="0.2">
      <c r="A46" s="63"/>
      <c r="B46" s="124"/>
      <c r="C46" s="124"/>
      <c r="D46" s="124"/>
      <c r="E46" s="73" t="s">
        <v>14</v>
      </c>
      <c r="F46" s="84" t="s">
        <v>106</v>
      </c>
      <c r="G46" s="84" t="s">
        <v>107</v>
      </c>
      <c r="H46" s="84">
        <v>0</v>
      </c>
      <c r="I46" s="84">
        <v>1000000</v>
      </c>
      <c r="J46" s="14" t="str">
        <f t="shared" si="4"/>
        <v>-%</v>
      </c>
      <c r="K46" s="85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 ht="15.75" customHeight="1" x14ac:dyDescent="0.2">
      <c r="A47" s="63"/>
      <c r="B47" s="124"/>
      <c r="C47" s="124"/>
      <c r="D47" s="124"/>
      <c r="E47" s="84" t="s">
        <v>40</v>
      </c>
      <c r="F47" s="84" t="s">
        <v>108</v>
      </c>
      <c r="G47" s="84" t="s">
        <v>109</v>
      </c>
      <c r="H47" s="84">
        <v>0</v>
      </c>
      <c r="I47" s="84">
        <v>800000</v>
      </c>
      <c r="J47" s="14" t="str">
        <f t="shared" si="4"/>
        <v>-%</v>
      </c>
      <c r="K47" s="86" t="s">
        <v>72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ht="15.75" customHeight="1" x14ac:dyDescent="0.2">
      <c r="A48" s="63"/>
      <c r="B48" s="124"/>
      <c r="C48" s="124"/>
      <c r="D48" s="111"/>
      <c r="E48" s="127" t="s">
        <v>17</v>
      </c>
      <c r="F48" s="118"/>
      <c r="G48" s="119"/>
      <c r="H48" s="48">
        <f>SUM(H44:H47)</f>
        <v>0</v>
      </c>
      <c r="I48" s="48">
        <f>SUM(I44:I47)</f>
        <v>4260000</v>
      </c>
      <c r="J48" s="50" t="str">
        <f t="shared" si="4"/>
        <v>-%</v>
      </c>
      <c r="K48" s="83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 ht="15.75" customHeight="1" x14ac:dyDescent="0.2">
      <c r="A49" s="63"/>
      <c r="B49" s="124"/>
      <c r="C49" s="111"/>
      <c r="D49" s="126" t="s">
        <v>76</v>
      </c>
      <c r="E49" s="118"/>
      <c r="F49" s="118"/>
      <c r="G49" s="119"/>
      <c r="H49" s="87">
        <f t="shared" ref="H49:I49" si="7">SUM(H43, H48)</f>
        <v>0</v>
      </c>
      <c r="I49" s="87">
        <f t="shared" si="7"/>
        <v>17371520</v>
      </c>
      <c r="J49" s="75" t="str">
        <f t="shared" si="4"/>
        <v>-%</v>
      </c>
      <c r="K49" s="76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0" spans="1:29" ht="15.75" customHeight="1" x14ac:dyDescent="0.2">
      <c r="A50" s="63"/>
      <c r="B50" s="124"/>
      <c r="C50" s="131" t="s">
        <v>110</v>
      </c>
      <c r="D50" s="134" t="s">
        <v>32</v>
      </c>
      <c r="E50" s="77" t="s">
        <v>14</v>
      </c>
      <c r="F50" s="29" t="s">
        <v>33</v>
      </c>
      <c r="G50" s="88" t="s">
        <v>111</v>
      </c>
      <c r="H50" s="30">
        <v>0</v>
      </c>
      <c r="I50" s="30">
        <v>5000000</v>
      </c>
      <c r="J50" s="14" t="str">
        <f t="shared" si="4"/>
        <v>-%</v>
      </c>
      <c r="K50" s="12" t="s">
        <v>53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</row>
    <row r="51" spans="1:29" ht="15.75" customHeight="1" x14ac:dyDescent="0.2">
      <c r="A51" s="63"/>
      <c r="B51" s="124"/>
      <c r="C51" s="124"/>
      <c r="D51" s="124"/>
      <c r="E51" s="88" t="s">
        <v>18</v>
      </c>
      <c r="F51" s="29" t="s">
        <v>33</v>
      </c>
      <c r="G51" s="88" t="s">
        <v>112</v>
      </c>
      <c r="H51" s="30">
        <v>0</v>
      </c>
      <c r="I51" s="30">
        <v>1000000</v>
      </c>
      <c r="J51" s="14" t="str">
        <f t="shared" si="4"/>
        <v>-%</v>
      </c>
      <c r="K51" s="12" t="s">
        <v>53</v>
      </c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</row>
    <row r="52" spans="1:29" ht="15.75" customHeight="1" x14ac:dyDescent="0.2">
      <c r="A52" s="63"/>
      <c r="B52" s="124"/>
      <c r="C52" s="124"/>
      <c r="D52" s="111"/>
      <c r="E52" s="139" t="s">
        <v>17</v>
      </c>
      <c r="F52" s="118"/>
      <c r="G52" s="119"/>
      <c r="H52" s="32">
        <f>SUM(H50)</f>
        <v>0</v>
      </c>
      <c r="I52" s="32">
        <f>SUM(I50:I51)</f>
        <v>6000000</v>
      </c>
      <c r="J52" s="19" t="str">
        <f t="shared" si="4"/>
        <v>-%</v>
      </c>
      <c r="K52" s="90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ht="15.75" customHeight="1" x14ac:dyDescent="0.2">
      <c r="A53" s="63"/>
      <c r="B53" s="124"/>
      <c r="C53" s="111"/>
      <c r="D53" s="126" t="s">
        <v>76</v>
      </c>
      <c r="E53" s="118"/>
      <c r="F53" s="118"/>
      <c r="G53" s="119"/>
      <c r="H53" s="87">
        <f>SUM(H44,H48)</f>
        <v>0</v>
      </c>
      <c r="I53" s="87">
        <f>SUM(I52)</f>
        <v>6000000</v>
      </c>
      <c r="J53" s="75" t="str">
        <f t="shared" si="4"/>
        <v>-%</v>
      </c>
      <c r="K53" s="76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</row>
    <row r="54" spans="1:29" ht="15.75" customHeight="1" x14ac:dyDescent="0.2">
      <c r="A54" s="63"/>
      <c r="B54" s="124"/>
      <c r="C54" s="134" t="s">
        <v>113</v>
      </c>
      <c r="D54" s="134" t="s">
        <v>114</v>
      </c>
      <c r="E54" s="88" t="s">
        <v>18</v>
      </c>
      <c r="F54" s="88" t="s">
        <v>115</v>
      </c>
      <c r="G54" s="88" t="s">
        <v>116</v>
      </c>
      <c r="H54" s="91">
        <v>40000</v>
      </c>
      <c r="I54" s="91">
        <v>50000</v>
      </c>
      <c r="J54" s="14">
        <f t="shared" si="4"/>
        <v>1.25</v>
      </c>
      <c r="K54" s="88" t="s">
        <v>117</v>
      </c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5.75" customHeight="1" x14ac:dyDescent="0.2">
      <c r="A55" s="63"/>
      <c r="B55" s="124"/>
      <c r="C55" s="124"/>
      <c r="D55" s="124"/>
      <c r="E55" s="88" t="s">
        <v>18</v>
      </c>
      <c r="F55" s="88" t="s">
        <v>118</v>
      </c>
      <c r="G55" s="88" t="s">
        <v>119</v>
      </c>
      <c r="H55" s="91">
        <v>0</v>
      </c>
      <c r="I55" s="91">
        <v>5397000</v>
      </c>
      <c r="J55" s="14" t="str">
        <f t="shared" si="4"/>
        <v>-%</v>
      </c>
      <c r="K55" s="92" t="s">
        <v>120</v>
      </c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</row>
    <row r="56" spans="1:29" ht="15.75" customHeight="1" x14ac:dyDescent="0.2">
      <c r="A56" s="63"/>
      <c r="B56" s="124"/>
      <c r="C56" s="124"/>
      <c r="D56" s="124"/>
      <c r="E56" s="88" t="s">
        <v>18</v>
      </c>
      <c r="F56" s="88" t="s">
        <v>121</v>
      </c>
      <c r="G56" s="88" t="s">
        <v>122</v>
      </c>
      <c r="H56" s="91">
        <v>1000</v>
      </c>
      <c r="I56" s="91">
        <v>20000</v>
      </c>
      <c r="J56" s="14">
        <f t="shared" si="4"/>
        <v>20</v>
      </c>
      <c r="K56" s="92" t="s">
        <v>123</v>
      </c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</row>
    <row r="57" spans="1:29" ht="15.75" customHeight="1" x14ac:dyDescent="0.2">
      <c r="A57" s="63"/>
      <c r="B57" s="124"/>
      <c r="C57" s="124"/>
      <c r="D57" s="111"/>
      <c r="E57" s="139" t="s">
        <v>17</v>
      </c>
      <c r="F57" s="118"/>
      <c r="G57" s="119"/>
      <c r="H57" s="93">
        <f>SUM(H54:H56)</f>
        <v>41000</v>
      </c>
      <c r="I57" s="93">
        <f>SUM(I54:I56)</f>
        <v>5467000</v>
      </c>
      <c r="J57" s="50">
        <f t="shared" si="4"/>
        <v>133.34146341463415</v>
      </c>
      <c r="K57" s="94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</row>
    <row r="58" spans="1:29" ht="15.75" customHeight="1" x14ac:dyDescent="0.2">
      <c r="A58" s="63"/>
      <c r="B58" s="124"/>
      <c r="C58" s="124"/>
      <c r="D58" s="134" t="s">
        <v>124</v>
      </c>
      <c r="E58" s="88" t="s">
        <v>40</v>
      </c>
      <c r="F58" s="88" t="s">
        <v>125</v>
      </c>
      <c r="G58" s="88" t="s">
        <v>126</v>
      </c>
      <c r="H58" s="91">
        <v>0</v>
      </c>
      <c r="I58" s="91">
        <v>0</v>
      </c>
      <c r="J58" s="14" t="str">
        <f t="shared" si="4"/>
        <v>-%</v>
      </c>
      <c r="K58" s="88" t="s">
        <v>127</v>
      </c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</row>
    <row r="59" spans="1:29" ht="15.75" customHeight="1" x14ac:dyDescent="0.2">
      <c r="A59" s="63"/>
      <c r="B59" s="124"/>
      <c r="C59" s="124"/>
      <c r="D59" s="124"/>
      <c r="E59" s="88" t="s">
        <v>18</v>
      </c>
      <c r="F59" s="52" t="s">
        <v>128</v>
      </c>
      <c r="G59" s="88" t="s">
        <v>129</v>
      </c>
      <c r="H59" s="91">
        <v>0</v>
      </c>
      <c r="I59" s="91">
        <v>0</v>
      </c>
      <c r="J59" s="14" t="str">
        <f t="shared" si="4"/>
        <v>-%</v>
      </c>
      <c r="K59" s="88" t="s">
        <v>127</v>
      </c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</row>
    <row r="60" spans="1:29" ht="15.75" customHeight="1" x14ac:dyDescent="0.2">
      <c r="A60" s="63"/>
      <c r="B60" s="124"/>
      <c r="C60" s="124"/>
      <c r="D60" s="124"/>
      <c r="E60" s="77" t="s">
        <v>14</v>
      </c>
      <c r="F60" s="52" t="s">
        <v>128</v>
      </c>
      <c r="G60" s="88" t="s">
        <v>130</v>
      </c>
      <c r="H60" s="91">
        <v>0</v>
      </c>
      <c r="I60" s="91">
        <v>0</v>
      </c>
      <c r="J60" s="14" t="str">
        <f t="shared" si="4"/>
        <v>-%</v>
      </c>
      <c r="K60" s="88" t="s">
        <v>127</v>
      </c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  <row r="61" spans="1:29" ht="15.75" customHeight="1" x14ac:dyDescent="0.2">
      <c r="A61" s="63"/>
      <c r="B61" s="124"/>
      <c r="C61" s="124"/>
      <c r="D61" s="111"/>
      <c r="E61" s="139" t="s">
        <v>17</v>
      </c>
      <c r="F61" s="118"/>
      <c r="G61" s="119"/>
      <c r="H61" s="93">
        <v>0</v>
      </c>
      <c r="I61" s="93">
        <f>SUM(I58)</f>
        <v>0</v>
      </c>
      <c r="J61" s="50" t="str">
        <f t="shared" si="4"/>
        <v>-%</v>
      </c>
      <c r="K61" s="90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29" ht="15.75" customHeight="1" x14ac:dyDescent="0.2">
      <c r="A62" s="63"/>
      <c r="B62" s="124"/>
      <c r="C62" s="124"/>
      <c r="D62" s="126" t="s">
        <v>76</v>
      </c>
      <c r="E62" s="118"/>
      <c r="F62" s="118"/>
      <c r="G62" s="119"/>
      <c r="H62" s="87">
        <f>SUM(H49,H57)</f>
        <v>41000</v>
      </c>
      <c r="I62" s="87">
        <f>SUM(I57,I61)</f>
        <v>5467000</v>
      </c>
      <c r="J62" s="75">
        <f t="shared" si="4"/>
        <v>133.34146341463415</v>
      </c>
      <c r="K62" s="76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ht="15.75" customHeight="1" x14ac:dyDescent="0.2">
      <c r="A63" s="63"/>
      <c r="B63" s="124"/>
      <c r="C63" s="131" t="s">
        <v>24</v>
      </c>
      <c r="D63" s="134" t="s">
        <v>131</v>
      </c>
      <c r="E63" s="77" t="s">
        <v>14</v>
      </c>
      <c r="F63" s="29" t="s">
        <v>132</v>
      </c>
      <c r="G63" s="88" t="s">
        <v>133</v>
      </c>
      <c r="H63" s="30">
        <v>0</v>
      </c>
      <c r="I63" s="30">
        <v>5000000</v>
      </c>
      <c r="J63" s="14" t="str">
        <f t="shared" si="4"/>
        <v>-%</v>
      </c>
      <c r="K63" s="52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 ht="15.75" customHeight="1" x14ac:dyDescent="0.2">
      <c r="A64" s="63"/>
      <c r="B64" s="124"/>
      <c r="C64" s="124"/>
      <c r="D64" s="124"/>
      <c r="E64" s="88" t="s">
        <v>18</v>
      </c>
      <c r="F64" s="29" t="s">
        <v>134</v>
      </c>
      <c r="G64" s="88" t="s">
        <v>135</v>
      </c>
      <c r="H64" s="30">
        <v>0</v>
      </c>
      <c r="I64" s="30">
        <v>100000</v>
      </c>
      <c r="J64" s="14" t="str">
        <f t="shared" si="4"/>
        <v>-%</v>
      </c>
      <c r="K64" s="52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 ht="15.75" customHeight="1" x14ac:dyDescent="0.2">
      <c r="A65" s="63"/>
      <c r="B65" s="124"/>
      <c r="C65" s="124"/>
      <c r="D65" s="111"/>
      <c r="E65" s="139" t="s">
        <v>17</v>
      </c>
      <c r="F65" s="118"/>
      <c r="G65" s="119"/>
      <c r="H65" s="32">
        <f>SUM(H63)</f>
        <v>0</v>
      </c>
      <c r="I65" s="32">
        <f>SUM(I63:I64)</f>
        <v>5100000</v>
      </c>
      <c r="J65" s="19" t="str">
        <f t="shared" si="4"/>
        <v>-%</v>
      </c>
      <c r="K65" s="90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 ht="15.75" customHeight="1" x14ac:dyDescent="0.2">
      <c r="A66" s="63"/>
      <c r="B66" s="124"/>
      <c r="C66" s="111"/>
      <c r="D66" s="126" t="s">
        <v>76</v>
      </c>
      <c r="E66" s="118"/>
      <c r="F66" s="118"/>
      <c r="G66" s="119"/>
      <c r="H66" s="87">
        <f>SUM(H57,H61)</f>
        <v>41000</v>
      </c>
      <c r="I66" s="87">
        <f>SUM(I65)</f>
        <v>5100000</v>
      </c>
      <c r="J66" s="75">
        <f t="shared" si="4"/>
        <v>124.39024390243902</v>
      </c>
      <c r="K66" s="76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</row>
    <row r="67" spans="1:29" ht="15.75" customHeight="1" x14ac:dyDescent="0.2">
      <c r="A67" s="63"/>
      <c r="B67" s="111"/>
      <c r="C67" s="137" t="s">
        <v>65</v>
      </c>
      <c r="D67" s="118"/>
      <c r="E67" s="118"/>
      <c r="F67" s="118"/>
      <c r="G67" s="119"/>
      <c r="H67" s="96">
        <f>SUM(H32, H40, H49, H66)</f>
        <v>1501000</v>
      </c>
      <c r="I67" s="96">
        <f>SUM(I32+I40+I49+I53+I62+I66)</f>
        <v>41718520</v>
      </c>
      <c r="J67" s="59">
        <f t="shared" si="4"/>
        <v>27.793817455029981</v>
      </c>
      <c r="K67" s="97" t="s">
        <v>136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 ht="15.75" customHeight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 ht="15.75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 ht="15.75" customHeight="1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ht="15.75" customHeight="1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t="15.75" customHeight="1" x14ac:dyDescent="0.2">
      <c r="A73" s="39"/>
      <c r="B73" s="39"/>
      <c r="C73" s="39"/>
      <c r="D73" s="39"/>
      <c r="E73" s="39"/>
      <c r="F73" s="39"/>
      <c r="G73" s="45" t="s">
        <v>65</v>
      </c>
      <c r="H73" s="98" t="s">
        <v>137</v>
      </c>
      <c r="I73" s="99" t="s">
        <v>138</v>
      </c>
      <c r="J73" s="100" t="s">
        <v>139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 ht="15.75" customHeight="1" x14ac:dyDescent="0.2">
      <c r="A74" s="39"/>
      <c r="B74" s="39"/>
      <c r="C74" s="39"/>
      <c r="D74" s="39"/>
      <c r="E74" s="39"/>
      <c r="F74" s="89"/>
      <c r="G74" s="101" t="s">
        <v>5</v>
      </c>
      <c r="H74" s="54">
        <f t="shared" ref="H74:I74" si="8">H21</f>
        <v>18001670</v>
      </c>
      <c r="I74" s="54">
        <f t="shared" si="8"/>
        <v>55696012</v>
      </c>
      <c r="J74" s="14">
        <f t="shared" ref="J74:J76" si="9">IFERROR(I74/H74,"-%")</f>
        <v>3.0939358403970298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</row>
    <row r="75" spans="1:29" ht="15.75" customHeight="1" x14ac:dyDescent="0.2">
      <c r="A75" s="39"/>
      <c r="B75" s="39"/>
      <c r="C75" s="39"/>
      <c r="D75" s="39"/>
      <c r="E75" s="39"/>
      <c r="F75" s="89"/>
      <c r="G75" s="101" t="s">
        <v>20</v>
      </c>
      <c r="H75" s="54">
        <f t="shared" ref="H75:I75" si="10">H67</f>
        <v>1501000</v>
      </c>
      <c r="I75" s="54">
        <f t="shared" si="10"/>
        <v>41718520</v>
      </c>
      <c r="J75" s="14">
        <f t="shared" si="9"/>
        <v>27.793817455029981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</row>
    <row r="76" spans="1:29" ht="15.75" customHeight="1" x14ac:dyDescent="0.2">
      <c r="A76" s="39"/>
      <c r="B76" s="39"/>
      <c r="C76" s="39"/>
      <c r="D76" s="39"/>
      <c r="E76" s="39"/>
      <c r="F76" s="89"/>
      <c r="G76" s="102" t="s">
        <v>140</v>
      </c>
      <c r="H76" s="103">
        <f t="shared" ref="H76:I76" si="11">H74-H75</f>
        <v>16500670</v>
      </c>
      <c r="I76" s="103">
        <f t="shared" si="11"/>
        <v>13977492</v>
      </c>
      <c r="J76" s="104">
        <f t="shared" si="9"/>
        <v>0.84708633043385506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</row>
    <row r="77" spans="1:29" ht="15.75" customHeight="1" x14ac:dyDescent="0.2">
      <c r="A77" s="39"/>
      <c r="B77" s="39"/>
      <c r="C77" s="39"/>
      <c r="D77" s="39"/>
      <c r="E77" s="39"/>
      <c r="F77" s="89"/>
      <c r="G77" s="89"/>
      <c r="H77" s="89"/>
      <c r="I77" s="8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1:29" ht="12.75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1:29" ht="12.75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1:29" ht="12.75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1:29" ht="12.75" x14ac:dyDescent="0.2">
      <c r="A81" s="39"/>
      <c r="B81" s="39"/>
      <c r="C81" s="39"/>
      <c r="D81" s="39"/>
      <c r="E81" s="39"/>
      <c r="F81" s="39"/>
      <c r="G81" s="45" t="s">
        <v>40</v>
      </c>
      <c r="H81" s="98" t="s">
        <v>137</v>
      </c>
      <c r="I81" s="99" t="s">
        <v>138</v>
      </c>
      <c r="J81" s="100" t="s">
        <v>139</v>
      </c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1:29" ht="12.75" x14ac:dyDescent="0.2">
      <c r="A82" s="39"/>
      <c r="B82" s="39"/>
      <c r="C82" s="39"/>
      <c r="D82" s="39"/>
      <c r="E82" s="39"/>
      <c r="F82" s="39"/>
      <c r="G82" s="101" t="s">
        <v>5</v>
      </c>
      <c r="H82" s="54">
        <f t="shared" ref="H82:I82" si="12">H8</f>
        <v>3690691</v>
      </c>
      <c r="I82" s="54">
        <f t="shared" si="12"/>
        <v>1540500</v>
      </c>
      <c r="J82" s="105">
        <f t="shared" ref="J82:J83" si="13">IFERROR(I82/H82,"-%")</f>
        <v>0.41740151099076028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</row>
    <row r="83" spans="1:29" ht="12.75" x14ac:dyDescent="0.2">
      <c r="A83" s="39"/>
      <c r="B83" s="39"/>
      <c r="C83" s="39"/>
      <c r="D83" s="39"/>
      <c r="E83" s="39"/>
      <c r="F83" s="39"/>
      <c r="G83" s="101" t="s">
        <v>20</v>
      </c>
      <c r="H83" s="54">
        <f>SUMIF(E23:E67, "학생", H23:H67)</f>
        <v>1460000</v>
      </c>
      <c r="I83" s="54">
        <f>SUMIF(E23:E67, "학생", I23:I67)</f>
        <v>1740000</v>
      </c>
      <c r="J83" s="105">
        <f t="shared" si="13"/>
        <v>1.1917808219178083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</row>
    <row r="84" spans="1:29" ht="12.75" x14ac:dyDescent="0.2">
      <c r="A84" s="39"/>
      <c r="B84" s="39"/>
      <c r="C84" s="39"/>
      <c r="D84" s="39"/>
      <c r="E84" s="39"/>
      <c r="F84" s="39"/>
      <c r="G84" s="102" t="s">
        <v>140</v>
      </c>
      <c r="H84" s="103">
        <f t="shared" ref="H84:I84" si="14">H82-H83</f>
        <v>2230691</v>
      </c>
      <c r="I84" s="103">
        <f t="shared" si="14"/>
        <v>-199500</v>
      </c>
      <c r="J84" s="106">
        <f>IFERROR(I84/H84, "%")</f>
        <v>-8.9434170846612107E-2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1:29" ht="12.75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</row>
    <row r="86" spans="1:29" ht="12.75" x14ac:dyDescent="0.2">
      <c r="A86" s="39"/>
      <c r="B86" s="39"/>
      <c r="C86" s="39"/>
      <c r="D86" s="39"/>
      <c r="E86" s="39"/>
      <c r="F86" s="39"/>
      <c r="G86" s="45" t="s">
        <v>14</v>
      </c>
      <c r="H86" s="98" t="s">
        <v>137</v>
      </c>
      <c r="I86" s="99" t="s">
        <v>138</v>
      </c>
      <c r="J86" s="100" t="s">
        <v>139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1:29" ht="12.75" x14ac:dyDescent="0.2">
      <c r="A87" s="39"/>
      <c r="B87" s="39"/>
      <c r="C87" s="39"/>
      <c r="D87" s="39"/>
      <c r="E87" s="39"/>
      <c r="F87" s="39"/>
      <c r="G87" s="101" t="s">
        <v>5</v>
      </c>
      <c r="H87" s="54">
        <f t="shared" ref="H87:I87" si="15">H15</f>
        <v>0</v>
      </c>
      <c r="I87" s="54">
        <f t="shared" si="15"/>
        <v>34912687</v>
      </c>
      <c r="J87" s="14" t="str">
        <f t="shared" ref="J87:J88" si="16">IFERROR(I87/H87,"-%")</f>
        <v>-%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</row>
    <row r="88" spans="1:29" ht="12.75" x14ac:dyDescent="0.2">
      <c r="A88" s="39"/>
      <c r="B88" s="39"/>
      <c r="C88" s="39"/>
      <c r="D88" s="39"/>
      <c r="E88" s="39"/>
      <c r="F88" s="39"/>
      <c r="G88" s="101" t="s">
        <v>20</v>
      </c>
      <c r="H88" s="54">
        <f>SUMIF(E23:E67, "본회계", H23:H67)</f>
        <v>0</v>
      </c>
      <c r="I88" s="54">
        <f>SUMIF(E23:E67, "본회계", I23:I67)</f>
        <v>32871520</v>
      </c>
      <c r="J88" s="14" t="str">
        <f t="shared" si="16"/>
        <v>-%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1:29" ht="12.75" x14ac:dyDescent="0.2">
      <c r="A89" s="39"/>
      <c r="B89" s="39"/>
      <c r="C89" s="39"/>
      <c r="D89" s="39"/>
      <c r="E89" s="39"/>
      <c r="F89" s="39"/>
      <c r="G89" s="102" t="s">
        <v>140</v>
      </c>
      <c r="H89" s="103">
        <f t="shared" ref="H89:I89" si="17">H87-H88</f>
        <v>0</v>
      </c>
      <c r="I89" s="103">
        <f t="shared" si="17"/>
        <v>2041167</v>
      </c>
      <c r="J89" s="104" t="s">
        <v>141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  <row r="90" spans="1:29" ht="12.75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</row>
    <row r="91" spans="1:29" ht="12.75" x14ac:dyDescent="0.2">
      <c r="A91" s="39"/>
      <c r="B91" s="39"/>
      <c r="C91" s="39"/>
      <c r="D91" s="39"/>
      <c r="E91" s="39"/>
      <c r="F91" s="39"/>
      <c r="G91" s="45" t="s">
        <v>18</v>
      </c>
      <c r="H91" s="98" t="s">
        <v>137</v>
      </c>
      <c r="I91" s="99" t="s">
        <v>138</v>
      </c>
      <c r="J91" s="100" t="s">
        <v>139</v>
      </c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</row>
    <row r="92" spans="1:29" ht="12.75" x14ac:dyDescent="0.2">
      <c r="A92" s="39"/>
      <c r="B92" s="39"/>
      <c r="C92" s="39"/>
      <c r="D92" s="39"/>
      <c r="E92" s="39"/>
      <c r="F92" s="39"/>
      <c r="G92" s="101" t="s">
        <v>5</v>
      </c>
      <c r="H92" s="54">
        <f t="shared" ref="H92:I92" si="18">H20</f>
        <v>14310979</v>
      </c>
      <c r="I92" s="54">
        <f t="shared" si="18"/>
        <v>19242825</v>
      </c>
      <c r="J92" s="14">
        <f t="shared" ref="J92:J93" si="19">IFERROR(I92/H92,"-%")</f>
        <v>1.3446197496341794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</row>
    <row r="93" spans="1:29" ht="12.75" x14ac:dyDescent="0.2">
      <c r="A93" s="39"/>
      <c r="B93" s="39"/>
      <c r="C93" s="39"/>
      <c r="D93" s="39"/>
      <c r="E93" s="39"/>
      <c r="F93" s="39"/>
      <c r="G93" s="101" t="s">
        <v>20</v>
      </c>
      <c r="H93" s="54">
        <f>SUMIF(E23:E67, "자치", H23:H67)</f>
        <v>41000</v>
      </c>
      <c r="I93" s="54">
        <f>SUMIF(E23:E67, "자치", I23:I67)</f>
        <v>7167000</v>
      </c>
      <c r="J93" s="107">
        <f t="shared" si="19"/>
        <v>174.80487804878049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</row>
    <row r="94" spans="1:29" ht="12.75" x14ac:dyDescent="0.2">
      <c r="A94" s="39"/>
      <c r="B94" s="39"/>
      <c r="C94" s="39"/>
      <c r="D94" s="39"/>
      <c r="E94" s="39"/>
      <c r="F94" s="39"/>
      <c r="G94" s="102" t="s">
        <v>140</v>
      </c>
      <c r="H94" s="103">
        <f t="shared" ref="H94:I94" si="20">H92-H93</f>
        <v>14269979</v>
      </c>
      <c r="I94" s="103">
        <f t="shared" si="20"/>
        <v>12075825</v>
      </c>
      <c r="J94" s="104">
        <v>0.84623985779999999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ht="12.75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ht="12.75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ht="12.75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ht="12.75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ht="12.75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ht="12.75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ht="12.75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ht="12.75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ht="12.75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ht="12.75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  <row r="105" spans="1:29" ht="12.75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</row>
    <row r="106" spans="1:29" ht="12.75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</row>
    <row r="107" spans="1:29" ht="12.75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</row>
    <row r="108" spans="1:29" ht="12.75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</row>
    <row r="109" spans="1:29" ht="12.75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</row>
    <row r="110" spans="1:29" ht="12.75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</row>
    <row r="111" spans="1:29" ht="12.75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</row>
    <row r="112" spans="1:29" ht="12.75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</row>
    <row r="113" spans="1:29" ht="12.75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</row>
    <row r="114" spans="1:29" ht="12.75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</row>
    <row r="115" spans="1:29" ht="12.75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</row>
    <row r="116" spans="1:29" ht="12.75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</row>
    <row r="117" spans="1:29" ht="12.75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</row>
    <row r="118" spans="1:29" ht="12.75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</row>
    <row r="119" spans="1:29" ht="12.75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</row>
    <row r="120" spans="1:29" ht="12.75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</row>
    <row r="121" spans="1:29" ht="12.75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</row>
    <row r="122" spans="1:29" ht="12.75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</row>
    <row r="123" spans="1:29" ht="12.75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</row>
    <row r="124" spans="1:29" ht="12.75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</row>
    <row r="125" spans="1:29" ht="12.75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</row>
    <row r="126" spans="1:29" ht="12.75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</row>
    <row r="127" spans="1:29" ht="12.75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</row>
    <row r="128" spans="1:29" ht="12.75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</row>
    <row r="129" spans="1:29" ht="12.75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</row>
    <row r="130" spans="1:29" ht="12.75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</row>
    <row r="131" spans="1:29" ht="12.75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</row>
    <row r="132" spans="1:29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</row>
    <row r="133" spans="1:29" ht="12.75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</row>
    <row r="134" spans="1:29" ht="12.75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</row>
    <row r="135" spans="1:29" ht="12.75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</row>
    <row r="136" spans="1:29" ht="12.75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</row>
    <row r="137" spans="1:29" ht="12.75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</row>
    <row r="138" spans="1:29" ht="12.75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</row>
    <row r="139" spans="1:29" ht="12.75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</row>
    <row r="140" spans="1:29" ht="12.75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</row>
    <row r="141" spans="1:29" ht="12.75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</row>
    <row r="142" spans="1:29" ht="12.75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</row>
    <row r="143" spans="1:29" ht="12.75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</row>
    <row r="144" spans="1:29" ht="12.75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</row>
    <row r="145" spans="1:29" ht="12.75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</row>
    <row r="146" spans="1:29" ht="12.75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</row>
    <row r="147" spans="1:29" ht="12.75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</row>
    <row r="148" spans="1:29" ht="12.75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</row>
    <row r="149" spans="1:29" ht="12.75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</row>
    <row r="150" spans="1:29" ht="12.75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</row>
    <row r="151" spans="1:29" ht="12.75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</row>
    <row r="152" spans="1:29" ht="12.75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</row>
    <row r="153" spans="1:29" ht="12.75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</row>
    <row r="154" spans="1:29" ht="12.75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</row>
    <row r="155" spans="1:29" ht="12.75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</row>
    <row r="156" spans="1:29" ht="12.75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</row>
    <row r="157" spans="1:29" ht="12.75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</row>
    <row r="158" spans="1:29" ht="12.75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</row>
    <row r="159" spans="1:29" ht="12.75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</row>
    <row r="160" spans="1:29" ht="12.75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</row>
    <row r="161" spans="1:29" ht="12.75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</row>
    <row r="162" spans="1:29" ht="12.75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</row>
    <row r="163" spans="1:29" ht="12.75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</row>
    <row r="164" spans="1:29" ht="12.75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</row>
    <row r="165" spans="1:29" ht="12.75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</row>
    <row r="166" spans="1:29" ht="12.75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</row>
    <row r="167" spans="1:29" ht="12.75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</row>
    <row r="168" spans="1:29" ht="12.75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</row>
    <row r="169" spans="1:29" ht="12.75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</row>
    <row r="170" spans="1:29" ht="12.75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</row>
    <row r="171" spans="1:29" ht="12.75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</row>
    <row r="172" spans="1:29" ht="12.75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</row>
    <row r="173" spans="1:29" ht="12.75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</row>
    <row r="174" spans="1:29" ht="12.75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</row>
    <row r="175" spans="1:29" ht="12.75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</row>
    <row r="176" spans="1:29" ht="12.75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</row>
    <row r="177" spans="1:29" ht="12.75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</row>
    <row r="178" spans="1:29" ht="12.75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</row>
    <row r="179" spans="1:29" ht="12.75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</row>
    <row r="180" spans="1:29" ht="12.75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</row>
    <row r="181" spans="1:29" ht="12.75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</row>
    <row r="182" spans="1:29" ht="12.75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</row>
    <row r="183" spans="1:29" ht="12.75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</row>
    <row r="184" spans="1:29" ht="12.75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</row>
    <row r="185" spans="1:29" ht="12.75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</row>
    <row r="186" spans="1:29" ht="12.75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</row>
    <row r="187" spans="1:29" ht="12.75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</row>
    <row r="188" spans="1:29" ht="12.75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</row>
    <row r="189" spans="1:29" ht="12.75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</row>
    <row r="190" spans="1:29" ht="12.75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</row>
    <row r="191" spans="1:29" ht="12.75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</row>
    <row r="192" spans="1:29" ht="12.75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</row>
    <row r="193" spans="1:29" ht="12.75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</row>
    <row r="194" spans="1:29" ht="12.75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</row>
    <row r="195" spans="1:29" ht="12.75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</row>
    <row r="196" spans="1:29" ht="12.75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</row>
    <row r="197" spans="1:29" ht="12.75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</row>
    <row r="198" spans="1:29" ht="12.75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</row>
    <row r="199" spans="1:29" ht="12.75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</row>
    <row r="200" spans="1:29" ht="12.75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</row>
    <row r="201" spans="1:29" ht="12.75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</row>
    <row r="202" spans="1:29" ht="12.75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</row>
    <row r="203" spans="1:29" ht="12.75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</row>
    <row r="204" spans="1:29" ht="12.75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</row>
    <row r="205" spans="1:29" ht="12.75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</row>
    <row r="206" spans="1:29" ht="12.75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</row>
    <row r="207" spans="1:29" ht="12.75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</row>
    <row r="208" spans="1:29" ht="12.75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</row>
    <row r="209" spans="1:29" ht="12.75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</row>
    <row r="210" spans="1:29" ht="12.75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</row>
    <row r="211" spans="1:29" ht="12.75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</row>
    <row r="212" spans="1:29" ht="12.75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</row>
    <row r="213" spans="1:29" ht="12.75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</row>
    <row r="214" spans="1:29" ht="12.75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</row>
    <row r="215" spans="1:29" ht="12.75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</row>
    <row r="216" spans="1:29" ht="12.75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</row>
    <row r="217" spans="1:29" ht="12.75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</row>
    <row r="218" spans="1:29" ht="12.75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</row>
    <row r="219" spans="1:29" ht="12.75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</row>
    <row r="220" spans="1:29" ht="12.75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</row>
    <row r="221" spans="1:29" ht="12.75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</row>
    <row r="222" spans="1:29" ht="12.75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</row>
    <row r="223" spans="1:29" ht="12.75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</row>
    <row r="224" spans="1:29" ht="12.75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</row>
    <row r="225" spans="1:29" ht="12.75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</row>
    <row r="226" spans="1:29" ht="12.75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</row>
    <row r="227" spans="1:29" ht="12.75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</row>
    <row r="228" spans="1:29" ht="12.75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</row>
    <row r="229" spans="1:29" ht="12.75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</row>
    <row r="230" spans="1:29" ht="12.75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</row>
    <row r="231" spans="1:29" ht="12.75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</row>
    <row r="232" spans="1:29" ht="12.75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</row>
    <row r="233" spans="1:29" ht="12.75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</row>
    <row r="234" spans="1:29" ht="12.75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</row>
    <row r="235" spans="1:29" ht="12.75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</row>
    <row r="236" spans="1:29" ht="12.75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</row>
    <row r="237" spans="1:29" ht="12.75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</row>
    <row r="238" spans="1:29" ht="12.75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</row>
    <row r="239" spans="1:29" ht="12.75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</row>
    <row r="240" spans="1:29" ht="12.75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</row>
    <row r="241" spans="1:29" ht="12.75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</row>
    <row r="242" spans="1:29" ht="12.75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</row>
    <row r="243" spans="1:29" ht="12.75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</row>
    <row r="244" spans="1:29" ht="12.75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</row>
    <row r="245" spans="1:29" ht="12.75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</row>
    <row r="246" spans="1:29" ht="12.75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</row>
    <row r="247" spans="1:29" ht="12.75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</row>
    <row r="248" spans="1:29" ht="12.75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</row>
    <row r="249" spans="1:29" ht="12.75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</row>
    <row r="250" spans="1:29" ht="12.75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</row>
    <row r="251" spans="1:29" ht="12.75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</row>
    <row r="252" spans="1:29" ht="12.75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</row>
    <row r="253" spans="1:29" ht="12.75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</row>
    <row r="254" spans="1:29" ht="12.75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</row>
    <row r="255" spans="1:29" ht="12.75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</row>
    <row r="256" spans="1:29" ht="12.75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</row>
    <row r="257" spans="1:29" ht="12.75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</row>
    <row r="258" spans="1:29" ht="12.75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</row>
    <row r="259" spans="1:29" ht="12.75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</row>
    <row r="260" spans="1:29" ht="12.75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</row>
    <row r="261" spans="1:29" ht="12.75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</row>
    <row r="262" spans="1:29" ht="12.75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</row>
    <row r="263" spans="1:29" ht="12.75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</row>
    <row r="264" spans="1:29" ht="12.75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</row>
    <row r="265" spans="1:29" ht="12.75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</row>
    <row r="266" spans="1:29" ht="12.75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</row>
    <row r="267" spans="1:29" ht="12.75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</row>
    <row r="268" spans="1:29" ht="12.75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</row>
    <row r="269" spans="1:29" ht="12.75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</row>
    <row r="270" spans="1:29" ht="12.75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</row>
    <row r="271" spans="1:29" ht="12.75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</row>
    <row r="272" spans="1:29" ht="12.75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</row>
    <row r="273" spans="1:29" ht="12.75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</row>
    <row r="274" spans="1:29" ht="12.75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</row>
    <row r="275" spans="1:29" ht="12.75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</row>
    <row r="276" spans="1:29" ht="12.75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</row>
    <row r="277" spans="1:29" ht="12.75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</row>
    <row r="278" spans="1:29" ht="12.75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</row>
    <row r="279" spans="1:29" ht="12.75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</row>
    <row r="280" spans="1:29" ht="12.75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</row>
    <row r="281" spans="1:29" ht="12.75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</row>
    <row r="282" spans="1:29" ht="12.75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</row>
    <row r="283" spans="1:29" ht="12.75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</row>
    <row r="284" spans="1:29" ht="12.75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</row>
    <row r="285" spans="1:29" ht="12.75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</row>
    <row r="286" spans="1:29" ht="12.75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</row>
    <row r="287" spans="1:29" ht="12.75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</row>
    <row r="288" spans="1:29" ht="12.75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</row>
    <row r="289" spans="1:29" ht="12.75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</row>
    <row r="290" spans="1:29" ht="12.75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</row>
    <row r="291" spans="1:29" ht="12.75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</row>
    <row r="292" spans="1:29" ht="12.75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</row>
    <row r="293" spans="1:29" ht="12.75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</row>
    <row r="294" spans="1:29" ht="12.75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</row>
    <row r="295" spans="1:29" ht="12.75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</row>
    <row r="296" spans="1:29" ht="12.75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</row>
    <row r="297" spans="1:29" ht="12.75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</row>
    <row r="298" spans="1:29" ht="12.75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</row>
    <row r="299" spans="1:29" ht="12.75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</row>
    <row r="300" spans="1:29" ht="12.75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</row>
    <row r="301" spans="1:29" ht="12.75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</row>
    <row r="302" spans="1:29" ht="12.75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</row>
    <row r="303" spans="1:29" ht="12.75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</row>
    <row r="304" spans="1:29" ht="12.75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</row>
    <row r="305" spans="1:29" ht="12.75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</row>
    <row r="306" spans="1:29" ht="12.75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</row>
    <row r="307" spans="1:29" ht="12.75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</row>
    <row r="308" spans="1:29" ht="12.75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</row>
    <row r="309" spans="1:29" ht="12.75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</row>
    <row r="310" spans="1:29" ht="12.75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</row>
    <row r="311" spans="1:29" ht="12.75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</row>
    <row r="312" spans="1:29" ht="12.75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</row>
    <row r="313" spans="1:29" ht="12.75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</row>
    <row r="314" spans="1:29" ht="12.75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</row>
    <row r="315" spans="1:29" ht="12.75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</row>
    <row r="316" spans="1:29" ht="12.75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</row>
    <row r="317" spans="1:29" ht="12.75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</row>
    <row r="318" spans="1:29" ht="12.75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</row>
    <row r="319" spans="1:29" ht="12.75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</row>
    <row r="320" spans="1:29" ht="12.75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</row>
    <row r="321" spans="1:29" ht="12.75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</row>
    <row r="322" spans="1:29" ht="12.75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</row>
    <row r="323" spans="1:29" ht="12.75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</row>
    <row r="324" spans="1:29" ht="12.75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</row>
    <row r="325" spans="1:29" ht="12.75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</row>
    <row r="326" spans="1:29" ht="12.75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</row>
    <row r="327" spans="1:29" ht="12.75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</row>
    <row r="328" spans="1:29" ht="12.75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</row>
    <row r="329" spans="1:29" ht="12.75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</row>
    <row r="330" spans="1:29" ht="12.75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</row>
    <row r="331" spans="1:29" ht="12.75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</row>
    <row r="332" spans="1:29" ht="12.75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</row>
    <row r="333" spans="1:29" ht="12.75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</row>
    <row r="334" spans="1:29" ht="12.75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</row>
    <row r="335" spans="1:29" ht="12.75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</row>
    <row r="336" spans="1:29" ht="12.75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</row>
    <row r="337" spans="1:29" ht="12.75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</row>
    <row r="338" spans="1:29" ht="12.75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</row>
    <row r="339" spans="1:29" ht="12.75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</row>
    <row r="340" spans="1:29" ht="12.75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</row>
    <row r="341" spans="1:29" ht="12.75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</row>
    <row r="342" spans="1:29" ht="12.75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</row>
    <row r="343" spans="1:29" ht="12.75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</row>
    <row r="344" spans="1:29" ht="12.75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</row>
    <row r="345" spans="1:29" ht="12.75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</row>
    <row r="346" spans="1:29" ht="12.75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</row>
    <row r="347" spans="1:29" ht="12.75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</row>
    <row r="348" spans="1:29" ht="12.75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</row>
    <row r="349" spans="1:29" ht="12.75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</row>
    <row r="350" spans="1:29" ht="12.75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</row>
    <row r="351" spans="1:29" ht="12.75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</row>
    <row r="352" spans="1:29" ht="12.75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</row>
    <row r="353" spans="1:29" ht="12.75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</row>
    <row r="354" spans="1:29" ht="12.75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</row>
    <row r="355" spans="1:29" ht="12.75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</row>
    <row r="356" spans="1:29" ht="12.75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</row>
    <row r="357" spans="1:29" ht="12.75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</row>
    <row r="358" spans="1:29" ht="12.75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</row>
    <row r="359" spans="1:29" ht="12.75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</row>
    <row r="360" spans="1:29" ht="12.75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</row>
    <row r="361" spans="1:29" ht="12.75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</row>
    <row r="362" spans="1:29" ht="12.75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</row>
    <row r="363" spans="1:29" ht="12.75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</row>
    <row r="364" spans="1:29" ht="12.75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</row>
    <row r="365" spans="1:29" ht="12.75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</row>
    <row r="366" spans="1:29" ht="12.75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</row>
    <row r="367" spans="1:29" ht="12.75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</row>
    <row r="368" spans="1:29" ht="12.75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</row>
    <row r="369" spans="1:29" ht="12.75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</row>
    <row r="370" spans="1:29" ht="12.75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</row>
    <row r="371" spans="1:29" ht="12.75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</row>
    <row r="372" spans="1:29" ht="12.75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</row>
    <row r="373" spans="1:29" ht="12.75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</row>
    <row r="374" spans="1:29" ht="12.75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</row>
    <row r="375" spans="1:29" ht="12.75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</row>
    <row r="376" spans="1:29" ht="12.75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</row>
    <row r="377" spans="1:29" ht="12.75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</row>
    <row r="378" spans="1:29" ht="12.75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</row>
    <row r="379" spans="1:29" ht="12.75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</row>
    <row r="380" spans="1:29" ht="12.75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</row>
    <row r="381" spans="1:29" ht="12.75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</row>
    <row r="382" spans="1:29" ht="12.75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</row>
    <row r="383" spans="1:29" ht="12.75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</row>
    <row r="384" spans="1:29" ht="12.75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</row>
    <row r="385" spans="1:29" ht="12.75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</row>
    <row r="386" spans="1:29" ht="12.75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</row>
    <row r="387" spans="1:29" ht="12.75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</row>
    <row r="388" spans="1:29" ht="12.75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</row>
    <row r="389" spans="1:29" ht="12.75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</row>
    <row r="390" spans="1:29" ht="12.75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</row>
    <row r="391" spans="1:29" ht="12.75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</row>
    <row r="392" spans="1:29" ht="12.75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</row>
    <row r="393" spans="1:29" ht="12.75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</row>
    <row r="394" spans="1:29" ht="12.75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</row>
    <row r="395" spans="1:29" ht="12.75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</row>
    <row r="396" spans="1:29" ht="12.75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</row>
    <row r="397" spans="1:29" ht="12.75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</row>
    <row r="398" spans="1:29" ht="12.75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</row>
    <row r="399" spans="1:29" ht="12.75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</row>
    <row r="400" spans="1:29" ht="12.75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</row>
    <row r="401" spans="1:29" ht="12.75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</row>
    <row r="402" spans="1:29" ht="12.75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</row>
    <row r="403" spans="1:29" ht="12.75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</row>
    <row r="404" spans="1:29" ht="12.75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</row>
    <row r="405" spans="1:29" ht="12.75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</row>
    <row r="406" spans="1:29" ht="12.75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</row>
    <row r="407" spans="1:29" ht="12.75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</row>
    <row r="408" spans="1:29" ht="12.75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</row>
    <row r="409" spans="1:29" ht="12.75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</row>
    <row r="410" spans="1:29" ht="12.75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</row>
    <row r="411" spans="1:29" ht="12.75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</row>
    <row r="412" spans="1:29" ht="12.75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</row>
    <row r="413" spans="1:29" ht="12.75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</row>
    <row r="414" spans="1:29" ht="12.75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</row>
    <row r="415" spans="1:29" ht="12.75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</row>
    <row r="416" spans="1:29" ht="12.75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</row>
    <row r="417" spans="1:29" ht="12.75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</row>
    <row r="418" spans="1:29" ht="12.75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</row>
    <row r="419" spans="1:29" ht="12.75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</row>
    <row r="420" spans="1:29" ht="12.75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</row>
    <row r="421" spans="1:29" ht="12.75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</row>
    <row r="422" spans="1:29" ht="12.75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</row>
    <row r="423" spans="1:29" ht="12.75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</row>
    <row r="424" spans="1:29" ht="12.75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</row>
    <row r="425" spans="1:29" ht="12.75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</row>
    <row r="426" spans="1:29" ht="12.75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</row>
    <row r="427" spans="1:29" ht="12.75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</row>
    <row r="428" spans="1:29" ht="12.75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</row>
    <row r="429" spans="1:29" ht="12.75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</row>
    <row r="430" spans="1:29" ht="12.75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</row>
    <row r="431" spans="1:29" ht="12.75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</row>
    <row r="432" spans="1:29" ht="12.75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</row>
    <row r="433" spans="1:29" ht="12.75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</row>
    <row r="434" spans="1:29" ht="12.75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</row>
    <row r="435" spans="1:29" ht="12.75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</row>
    <row r="436" spans="1:29" ht="12.75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</row>
    <row r="437" spans="1:29" ht="12.75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</row>
    <row r="438" spans="1:29" ht="12.75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</row>
    <row r="439" spans="1:29" ht="12.75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</row>
    <row r="440" spans="1:29" ht="12.75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</row>
    <row r="441" spans="1:29" ht="12.75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</row>
    <row r="442" spans="1:29" ht="12.75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</row>
    <row r="443" spans="1:29" ht="12.75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</row>
    <row r="444" spans="1:29" ht="12.75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</row>
    <row r="445" spans="1:29" ht="12.75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</row>
    <row r="446" spans="1:29" ht="12.75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</row>
    <row r="447" spans="1:29" ht="12.75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</row>
    <row r="448" spans="1:29" ht="12.75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</row>
    <row r="449" spans="1:29" ht="12.75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</row>
    <row r="450" spans="1:29" ht="12.75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</row>
    <row r="451" spans="1:29" ht="12.75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</row>
    <row r="452" spans="1:29" ht="12.75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</row>
    <row r="453" spans="1:29" ht="12.75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</row>
    <row r="454" spans="1:29" ht="12.75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</row>
    <row r="455" spans="1:29" ht="12.75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</row>
    <row r="456" spans="1:29" ht="12.75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</row>
    <row r="457" spans="1:29" ht="12.75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</row>
    <row r="458" spans="1:29" ht="12.75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</row>
    <row r="459" spans="1:29" ht="12.75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</row>
    <row r="460" spans="1:29" ht="12.75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</row>
    <row r="461" spans="1:29" ht="12.75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</row>
    <row r="462" spans="1:29" ht="12.75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</row>
    <row r="463" spans="1:29" ht="12.75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</row>
    <row r="464" spans="1:29" ht="12.75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</row>
    <row r="465" spans="1:29" ht="12.75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</row>
    <row r="466" spans="1:29" ht="12.75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</row>
    <row r="467" spans="1:29" ht="12.75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</row>
    <row r="468" spans="1:29" ht="12.75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</row>
    <row r="469" spans="1:29" ht="12.75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</row>
    <row r="470" spans="1:29" ht="12.75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</row>
    <row r="471" spans="1:29" ht="12.75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</row>
    <row r="472" spans="1:29" ht="12.75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</row>
    <row r="473" spans="1:29" ht="12.75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</row>
    <row r="474" spans="1:29" ht="12.75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</row>
    <row r="475" spans="1:29" ht="12.75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</row>
    <row r="476" spans="1:29" ht="12.75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</row>
    <row r="477" spans="1:29" ht="12.75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</row>
    <row r="478" spans="1:29" ht="12.75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</row>
    <row r="479" spans="1:29" ht="12.75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</row>
    <row r="480" spans="1:29" ht="12.75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</row>
    <row r="481" spans="1:29" ht="12.75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</row>
    <row r="482" spans="1:29" ht="12.75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</row>
    <row r="483" spans="1:29" ht="12.75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</row>
    <row r="484" spans="1:29" ht="12.75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</row>
    <row r="485" spans="1:29" ht="12.75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</row>
    <row r="486" spans="1:29" ht="12.75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</row>
    <row r="487" spans="1:29" ht="12.75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</row>
    <row r="488" spans="1:29" ht="12.75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</row>
    <row r="489" spans="1:29" ht="12.75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</row>
    <row r="490" spans="1:29" ht="12.75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</row>
    <row r="491" spans="1:29" ht="12.75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</row>
    <row r="492" spans="1:29" ht="12.75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</row>
    <row r="493" spans="1:29" ht="12.75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</row>
    <row r="494" spans="1:29" ht="12.75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</row>
    <row r="495" spans="1:29" ht="12.75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</row>
    <row r="496" spans="1:29" ht="12.75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</row>
    <row r="497" spans="1:29" ht="12.75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</row>
    <row r="498" spans="1:29" ht="12.75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</row>
    <row r="499" spans="1:29" ht="12.75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</row>
    <row r="500" spans="1:29" ht="12.75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</row>
    <row r="501" spans="1:29" ht="12.75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</row>
    <row r="502" spans="1:29" ht="12.75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</row>
    <row r="503" spans="1:29" ht="12.75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</row>
    <row r="504" spans="1:29" ht="12.75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</row>
    <row r="505" spans="1:29" ht="12.75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</row>
    <row r="506" spans="1:29" ht="12.75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</row>
    <row r="507" spans="1:29" ht="12.75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</row>
    <row r="508" spans="1:29" ht="12.75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</row>
    <row r="509" spans="1:29" ht="12.75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</row>
    <row r="510" spans="1:29" ht="12.75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</row>
    <row r="511" spans="1:29" ht="12.75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</row>
    <row r="512" spans="1:29" ht="12.75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</row>
    <row r="513" spans="1:29" ht="12.75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</row>
    <row r="514" spans="1:29" ht="12.75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</row>
    <row r="515" spans="1:29" ht="12.75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</row>
    <row r="516" spans="1:29" ht="12.75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</row>
    <row r="517" spans="1:29" ht="12.75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</row>
    <row r="518" spans="1:29" ht="12.75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</row>
    <row r="519" spans="1:29" ht="12.75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</row>
    <row r="520" spans="1:29" ht="12.75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</row>
    <row r="521" spans="1:29" ht="12.75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</row>
    <row r="522" spans="1:29" ht="12.75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</row>
    <row r="523" spans="1:29" ht="12.75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</row>
    <row r="524" spans="1:29" ht="12.75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</row>
    <row r="525" spans="1:29" ht="12.75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</row>
    <row r="526" spans="1:29" ht="12.75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</row>
    <row r="527" spans="1:29" ht="12.75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</row>
    <row r="528" spans="1:29" ht="12.75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</row>
    <row r="529" spans="1:29" ht="12.75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</row>
    <row r="530" spans="1:29" ht="12.75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</row>
    <row r="531" spans="1:29" ht="12.75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</row>
    <row r="532" spans="1:29" ht="12.75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</row>
    <row r="533" spans="1:29" ht="12.75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</row>
    <row r="534" spans="1:29" ht="12.75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</row>
    <row r="535" spans="1:29" ht="12.75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</row>
    <row r="536" spans="1:29" ht="12.75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</row>
    <row r="537" spans="1:29" ht="12.75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</row>
    <row r="538" spans="1:29" ht="12.75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</row>
    <row r="539" spans="1:29" ht="12.75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</row>
    <row r="540" spans="1:29" ht="12.75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</row>
    <row r="541" spans="1:29" ht="12.75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</row>
    <row r="542" spans="1:29" ht="12.75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</row>
    <row r="543" spans="1:29" ht="12.75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</row>
    <row r="544" spans="1:29" ht="12.75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</row>
    <row r="545" spans="1:29" ht="12.75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</row>
    <row r="546" spans="1:29" ht="12.75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</row>
    <row r="547" spans="1:29" ht="12.75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</row>
    <row r="548" spans="1:29" ht="12.75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</row>
    <row r="549" spans="1:29" ht="12.75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</row>
    <row r="550" spans="1:29" ht="12.75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</row>
    <row r="551" spans="1:29" ht="12.75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</row>
    <row r="552" spans="1:29" ht="12.75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</row>
    <row r="553" spans="1:29" ht="12.75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</row>
    <row r="554" spans="1:29" ht="12.75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</row>
    <row r="555" spans="1:29" ht="12.75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</row>
    <row r="556" spans="1:29" ht="12.75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</row>
    <row r="557" spans="1:29" ht="12.75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</row>
    <row r="558" spans="1:29" ht="12.75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</row>
    <row r="559" spans="1:29" ht="12.75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</row>
    <row r="560" spans="1:29" ht="12.75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</row>
    <row r="561" spans="1:29" ht="12.75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</row>
    <row r="562" spans="1:29" ht="12.75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</row>
    <row r="563" spans="1:29" ht="12.75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</row>
    <row r="564" spans="1:29" ht="12.75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</row>
    <row r="565" spans="1:29" ht="12.75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</row>
    <row r="566" spans="1:29" ht="12.75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</row>
    <row r="567" spans="1:29" ht="12.75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</row>
    <row r="568" spans="1:29" ht="12.75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</row>
    <row r="569" spans="1:29" ht="12.75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</row>
    <row r="570" spans="1:29" ht="12.75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</row>
    <row r="571" spans="1:29" ht="12.75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</row>
    <row r="572" spans="1:29" ht="12.75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</row>
    <row r="573" spans="1:29" ht="12.75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</row>
    <row r="574" spans="1:29" ht="12.75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</row>
    <row r="575" spans="1:29" ht="12.75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</row>
    <row r="576" spans="1:29" ht="12.75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</row>
    <row r="577" spans="1:29" ht="12.75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</row>
    <row r="578" spans="1:29" ht="12.75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</row>
    <row r="579" spans="1:29" ht="12.75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</row>
    <row r="580" spans="1:29" ht="12.75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</row>
    <row r="581" spans="1:29" ht="12.75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</row>
    <row r="582" spans="1:29" ht="12.75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</row>
    <row r="583" spans="1:29" ht="12.75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</row>
    <row r="584" spans="1:29" ht="12.75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</row>
    <row r="585" spans="1:29" ht="12.75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</row>
    <row r="586" spans="1:29" ht="12.75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</row>
    <row r="587" spans="1:29" ht="12.75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</row>
    <row r="588" spans="1:29" ht="12.75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</row>
    <row r="589" spans="1:29" ht="12.75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</row>
    <row r="590" spans="1:29" ht="12.75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</row>
    <row r="591" spans="1:29" ht="12.75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</row>
    <row r="592" spans="1:29" ht="12.75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</row>
    <row r="593" spans="1:29" ht="12.75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</row>
    <row r="594" spans="1:29" ht="12.75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</row>
    <row r="595" spans="1:29" ht="12.75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</row>
    <row r="596" spans="1:29" ht="12.75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</row>
    <row r="597" spans="1:29" ht="12.75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</row>
    <row r="598" spans="1:29" ht="12.75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</row>
    <row r="599" spans="1:29" ht="12.75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</row>
    <row r="600" spans="1:29" ht="12.75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</row>
    <row r="601" spans="1:29" ht="12.75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</row>
    <row r="602" spans="1:29" ht="12.75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</row>
    <row r="603" spans="1:29" ht="12.75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</row>
    <row r="604" spans="1:29" ht="12.75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</row>
    <row r="605" spans="1:29" ht="12.75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</row>
    <row r="606" spans="1:29" ht="12.75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</row>
    <row r="607" spans="1:29" ht="12.75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</row>
    <row r="608" spans="1:29" ht="12.75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</row>
    <row r="609" spans="1:29" ht="12.75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</row>
    <row r="610" spans="1:29" ht="12.75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</row>
    <row r="611" spans="1:29" ht="12.75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</row>
    <row r="612" spans="1:29" ht="12.75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</row>
    <row r="613" spans="1:29" ht="12.75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</row>
    <row r="614" spans="1:29" ht="12.75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</row>
    <row r="615" spans="1:29" ht="12.75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</row>
    <row r="616" spans="1:29" ht="12.75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</row>
    <row r="617" spans="1:29" ht="12.75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</row>
    <row r="618" spans="1:29" ht="12.75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</row>
    <row r="619" spans="1:29" ht="12.75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</row>
    <row r="620" spans="1:29" ht="12.75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</row>
    <row r="621" spans="1:29" ht="12.75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</row>
    <row r="622" spans="1:29" ht="12.75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</row>
    <row r="623" spans="1:29" ht="12.75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</row>
    <row r="624" spans="1:29" ht="12.75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</row>
    <row r="625" spans="1:29" ht="12.75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</row>
    <row r="626" spans="1:29" ht="12.75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</row>
    <row r="627" spans="1:29" ht="12.75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</row>
    <row r="628" spans="1:29" ht="12.75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</row>
    <row r="629" spans="1:29" ht="12.75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</row>
    <row r="630" spans="1:29" ht="12.75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</row>
    <row r="631" spans="1:29" ht="12.75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</row>
    <row r="632" spans="1:29" ht="12.75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</row>
    <row r="633" spans="1:29" ht="12.75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</row>
    <row r="634" spans="1:29" ht="12.75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</row>
    <row r="635" spans="1:29" ht="12.75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</row>
    <row r="636" spans="1:29" ht="12.75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</row>
    <row r="637" spans="1:29" ht="12.75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</row>
    <row r="638" spans="1:29" ht="12.75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</row>
    <row r="639" spans="1:29" ht="12.75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</row>
    <row r="640" spans="1:29" ht="12.75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</row>
    <row r="641" spans="1:29" ht="12.75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</row>
    <row r="642" spans="1:29" ht="12.75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</row>
    <row r="643" spans="1:29" ht="12.75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</row>
    <row r="644" spans="1:29" ht="12.75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</row>
    <row r="645" spans="1:29" ht="12.75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</row>
    <row r="646" spans="1:29" ht="12.75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</row>
    <row r="647" spans="1:29" ht="12.75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</row>
    <row r="648" spans="1:29" ht="12.75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</row>
    <row r="649" spans="1:29" ht="12.75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</row>
    <row r="650" spans="1:29" ht="12.75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</row>
    <row r="651" spans="1:29" ht="12.75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</row>
    <row r="652" spans="1:29" ht="12.75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</row>
    <row r="653" spans="1:29" ht="12.75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</row>
    <row r="654" spans="1:29" ht="12.75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</row>
    <row r="655" spans="1:29" ht="12.75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</row>
    <row r="656" spans="1:29" ht="12.75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</row>
    <row r="657" spans="1:29" ht="12.75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</row>
    <row r="658" spans="1:29" ht="12.75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</row>
    <row r="659" spans="1:29" ht="12.75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</row>
    <row r="660" spans="1:29" ht="12.75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</row>
    <row r="661" spans="1:29" ht="12.75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</row>
    <row r="662" spans="1:29" ht="12.75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</row>
    <row r="663" spans="1:29" ht="12.75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</row>
    <row r="664" spans="1:29" ht="12.75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</row>
    <row r="665" spans="1:29" ht="12.75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</row>
    <row r="666" spans="1:29" ht="12.75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</row>
    <row r="667" spans="1:29" ht="12.75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</row>
    <row r="668" spans="1:29" ht="12.75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</row>
    <row r="669" spans="1:29" ht="12.75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</row>
    <row r="670" spans="1:29" ht="12.75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</row>
    <row r="671" spans="1:29" ht="12.75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</row>
    <row r="672" spans="1:29" ht="12.75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</row>
    <row r="673" spans="1:29" ht="12.75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</row>
    <row r="674" spans="1:29" ht="12.75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</row>
    <row r="675" spans="1:29" ht="12.75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</row>
    <row r="676" spans="1:29" ht="12.75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</row>
    <row r="677" spans="1:29" ht="12.75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</row>
    <row r="678" spans="1:29" ht="12.75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</row>
    <row r="679" spans="1:29" ht="12.75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</row>
    <row r="680" spans="1:29" ht="12.75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</row>
    <row r="681" spans="1:29" ht="12.75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</row>
    <row r="682" spans="1:29" ht="12.75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</row>
    <row r="683" spans="1:29" ht="12.75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</row>
    <row r="684" spans="1:29" ht="12.75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</row>
    <row r="685" spans="1:29" ht="12.75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</row>
    <row r="686" spans="1:29" ht="12.75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</row>
    <row r="687" spans="1:29" ht="12.75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</row>
    <row r="688" spans="1:29" ht="12.75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</row>
    <row r="689" spans="1:29" ht="12.75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</row>
    <row r="690" spans="1:29" ht="12.75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</row>
    <row r="691" spans="1:29" ht="12.75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</row>
    <row r="692" spans="1:29" ht="12.75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</row>
    <row r="693" spans="1:29" ht="12.75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</row>
    <row r="694" spans="1:29" ht="12.75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</row>
    <row r="695" spans="1:29" ht="12.75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</row>
    <row r="696" spans="1:29" ht="12.75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</row>
    <row r="697" spans="1:29" ht="12.75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</row>
    <row r="698" spans="1:29" ht="12.75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</row>
    <row r="699" spans="1:29" ht="12.75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</row>
    <row r="700" spans="1:29" ht="12.75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</row>
    <row r="701" spans="1:29" ht="12.75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</row>
    <row r="702" spans="1:29" ht="12.75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</row>
    <row r="703" spans="1:29" ht="12.75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</row>
    <row r="704" spans="1:29" ht="12.75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</row>
    <row r="705" spans="1:29" ht="12.75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</row>
    <row r="706" spans="1:29" ht="12.75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</row>
    <row r="707" spans="1:29" ht="12.75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</row>
    <row r="708" spans="1:29" ht="12.75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</row>
    <row r="709" spans="1:29" ht="12.75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</row>
    <row r="710" spans="1:29" ht="12.75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</row>
    <row r="711" spans="1:29" ht="12.75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</row>
    <row r="712" spans="1:29" ht="12.75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</row>
    <row r="713" spans="1:29" ht="12.75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</row>
    <row r="714" spans="1:29" ht="12.75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</row>
    <row r="715" spans="1:29" ht="12.75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</row>
    <row r="716" spans="1:29" ht="12.75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</row>
    <row r="717" spans="1:29" ht="12.75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</row>
    <row r="718" spans="1:29" ht="12.75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</row>
    <row r="719" spans="1:29" ht="12.75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</row>
    <row r="720" spans="1:29" ht="12.75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</row>
    <row r="721" spans="1:29" ht="12.75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</row>
    <row r="722" spans="1:29" ht="12.75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</row>
    <row r="723" spans="1:29" ht="12.75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</row>
    <row r="724" spans="1:29" ht="12.75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</row>
    <row r="725" spans="1:29" ht="12.75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</row>
    <row r="726" spans="1:29" ht="12.75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</row>
    <row r="727" spans="1:29" ht="12.75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</row>
    <row r="728" spans="1:29" ht="12.75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</row>
    <row r="729" spans="1:29" ht="12.75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</row>
    <row r="730" spans="1:29" ht="12.75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</row>
    <row r="731" spans="1:29" ht="12.75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</row>
    <row r="732" spans="1:29" ht="12.75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</row>
    <row r="733" spans="1:29" ht="12.75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</row>
    <row r="734" spans="1:29" ht="12.75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</row>
    <row r="735" spans="1:29" ht="12.75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</row>
    <row r="736" spans="1:29" ht="12.75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</row>
    <row r="737" spans="1:29" ht="12.75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</row>
    <row r="738" spans="1:29" ht="12.75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</row>
    <row r="739" spans="1:29" ht="12.75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</row>
    <row r="740" spans="1:29" ht="12.75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</row>
    <row r="741" spans="1:29" ht="12.75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</row>
    <row r="742" spans="1:29" ht="12.75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</row>
    <row r="743" spans="1:29" ht="12.75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</row>
    <row r="744" spans="1:29" ht="12.75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</row>
    <row r="745" spans="1:29" ht="12.75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</row>
  </sheetData>
  <mergeCells count="44">
    <mergeCell ref="D66:G66"/>
    <mergeCell ref="C67:G67"/>
    <mergeCell ref="C33:C40"/>
    <mergeCell ref="D54:D57"/>
    <mergeCell ref="D50:D52"/>
    <mergeCell ref="E57:G57"/>
    <mergeCell ref="D58:D61"/>
    <mergeCell ref="E61:G61"/>
    <mergeCell ref="D62:G62"/>
    <mergeCell ref="D63:D65"/>
    <mergeCell ref="E65:G65"/>
    <mergeCell ref="D53:G53"/>
    <mergeCell ref="E52:G52"/>
    <mergeCell ref="D41:D43"/>
    <mergeCell ref="E43:G43"/>
    <mergeCell ref="D44:D48"/>
    <mergeCell ref="E48:G48"/>
    <mergeCell ref="D49:G49"/>
    <mergeCell ref="C41:C49"/>
    <mergeCell ref="C54:C62"/>
    <mergeCell ref="C63:C66"/>
    <mergeCell ref="C25:C32"/>
    <mergeCell ref="B25:B67"/>
    <mergeCell ref="C50:C53"/>
    <mergeCell ref="D40:G40"/>
    <mergeCell ref="D30:D31"/>
    <mergeCell ref="D3:K3"/>
    <mergeCell ref="E5:E8"/>
    <mergeCell ref="F8:G8"/>
    <mergeCell ref="F15:G15"/>
    <mergeCell ref="E9:E15"/>
    <mergeCell ref="E16:E20"/>
    <mergeCell ref="D5:D21"/>
    <mergeCell ref="D28:D29"/>
    <mergeCell ref="E29:G29"/>
    <mergeCell ref="D33:D39"/>
    <mergeCell ref="E39:G39"/>
    <mergeCell ref="D32:G32"/>
    <mergeCell ref="E31:G31"/>
    <mergeCell ref="F20:G20"/>
    <mergeCell ref="E21:G21"/>
    <mergeCell ref="B23:K23"/>
    <mergeCell ref="D25:D27"/>
    <mergeCell ref="E27:G27"/>
  </mergeCells>
  <phoneticPr fontId="7" type="noConversion"/>
  <printOptions horizontalCentered="1" gridLines="1"/>
  <pageMargins left="0.25" right="0.25" top="0.75" bottom="0.75" header="0" footer="0"/>
  <pageSetup paperSize="9" fitToWidth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2022년 7월 전학대회</vt:lpstr>
      <vt:lpstr>학부동아리연합회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</dc:creator>
  <cp:lastModifiedBy>Lian</cp:lastModifiedBy>
  <dcterms:created xsi:type="dcterms:W3CDTF">2022-07-11T01:22:14Z</dcterms:created>
  <dcterms:modified xsi:type="dcterms:W3CDTF">2022-07-11T01:22:14Z</dcterms:modified>
</cp:coreProperties>
</file>