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swl\Downloads\"/>
    </mc:Choice>
  </mc:AlternateContent>
  <xr:revisionPtr revIDLastSave="0" documentId="13_ncr:1_{329F49DC-2082-4A6C-B318-062849578879}" xr6:coauthVersionLast="36" xr6:coauthVersionMax="36" xr10:uidLastSave="{00000000-0000-0000-0000-000000000000}"/>
  <bookViews>
    <workbookView xWindow="0" yWindow="0" windowWidth="23016" windowHeight="8172" xr2:uid="{00000000-000D-0000-FFFF-FFFF00000000}"/>
  </bookViews>
  <sheets>
    <sheet name="예산안수정본" sheetId="1" r:id="rId1"/>
  </sheets>
  <calcPr calcId="191029"/>
</workbook>
</file>

<file path=xl/calcChain.xml><?xml version="1.0" encoding="utf-8"?>
<calcChain xmlns="http://schemas.openxmlformats.org/spreadsheetml/2006/main">
  <c r="I15" i="1" l="1"/>
  <c r="I22" i="1" l="1"/>
  <c r="I49" i="1" l="1"/>
  <c r="H49" i="1"/>
  <c r="I44" i="1"/>
  <c r="H44" i="1"/>
  <c r="I39" i="1"/>
  <c r="H39" i="1"/>
  <c r="I21" i="1"/>
  <c r="J21" i="1" s="1"/>
  <c r="J20" i="1"/>
  <c r="H48" i="1"/>
  <c r="I13" i="1"/>
  <c r="I43" i="1" s="1"/>
  <c r="H13" i="1"/>
  <c r="H43" i="1" s="1"/>
  <c r="J12" i="1"/>
  <c r="I11" i="1"/>
  <c r="I38" i="1" s="1"/>
  <c r="H11" i="1"/>
  <c r="H38" i="1" s="1"/>
  <c r="J10" i="1"/>
  <c r="J9" i="1"/>
  <c r="J8" i="1"/>
  <c r="J7" i="1"/>
  <c r="J6" i="1"/>
  <c r="J5" i="1"/>
  <c r="I40" i="1" l="1"/>
  <c r="J44" i="1"/>
  <c r="J39" i="1"/>
  <c r="H45" i="1"/>
  <c r="J15" i="1"/>
  <c r="H23" i="1"/>
  <c r="H31" i="1" s="1"/>
  <c r="H40" i="1"/>
  <c r="J49" i="1"/>
  <c r="I45" i="1"/>
  <c r="J43" i="1"/>
  <c r="J13" i="1"/>
  <c r="J11" i="1"/>
  <c r="I48" i="1"/>
  <c r="H16" i="1"/>
  <c r="H30" i="1" s="1"/>
  <c r="I16" i="1"/>
  <c r="I30" i="1" s="1"/>
  <c r="J38" i="1"/>
  <c r="J40" i="1" l="1"/>
  <c r="J30" i="1"/>
  <c r="J16" i="1"/>
  <c r="I50" i="1"/>
  <c r="J48" i="1"/>
  <c r="I23" i="1"/>
  <c r="J22" i="1"/>
  <c r="J23" i="1" l="1"/>
  <c r="I31" i="1"/>
  <c r="J31" i="1" l="1"/>
  <c r="I32" i="1"/>
  <c r="J32" i="1" s="1"/>
</calcChain>
</file>

<file path=xl/sharedStrings.xml><?xml version="1.0" encoding="utf-8"?>
<sst xmlns="http://schemas.openxmlformats.org/spreadsheetml/2006/main" count="104" uniqueCount="51">
  <si>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</si>
  <si>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</si>
  <si>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</si>
  <si>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</si>
  <si>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</si>
  <si>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</si>
  <si>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</si>
  <si>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</si>
  <si>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</si>
  <si>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건설및환경공학과</t>
  </si>
  <si>
    <t>학생</t>
  </si>
  <si>
    <t>기층예산</t>
  </si>
  <si>
    <t>AA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</si>
  <si>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</si>
  <si>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</si>
  <si>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</si>
  <si>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</si>
  <si>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</si>
  <si>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</si>
  <si>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</si>
  <si>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</si>
  <si>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</si>
  <si>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</si>
  <si>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</si>
  <si>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</si>
  <si>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</si>
  <si>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MT 지원금</t>
  </si>
  <si>
    <t>자치</t>
  </si>
  <si>
    <t>CA</t>
  </si>
  <si>
    <t>-%</t>
  </si>
  <si>
    <t>총계</t>
  </si>
  <si>
    <t>지출</t>
  </si>
  <si>
    <t>담당</t>
  </si>
  <si>
    <t>소항목</t>
  </si>
  <si>
    <t>세부항목</t>
  </si>
  <si>
    <t xml:space="preserve">비고 </t>
  </si>
  <si>
    <t>A1</t>
  </si>
  <si>
    <t>학과 MT</t>
  </si>
  <si>
    <t>수혜 대상자: 학과 재학생; 코로나로 인해 전년도 동분기 예산편성 없음, 직전분기 예산 참고하여 편성</t>
  </si>
  <si>
    <t>합계</t>
  </si>
  <si>
    <t>전체 대항목 총계</t>
  </si>
  <si>
    <t>전년도</t>
  </si>
  <si>
    <t>당해년도</t>
  </si>
  <si>
    <t>전년도 대비</t>
  </si>
  <si>
    <t>잔액</t>
  </si>
  <si>
    <t>워크샵 지원금</t>
  </si>
  <si>
    <t>BA</t>
  </si>
  <si>
    <t>전년도 동분기 코로나로 행사 X</t>
  </si>
  <si>
    <t>1분기 해당없음.</t>
  </si>
  <si>
    <t>자치 이월금</t>
  </si>
  <si>
    <t>이월금 분리 이전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</si>
</sst>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164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3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4" xfId="0" applyFont="1" applyBorder="1"/>
    <xf numFmtId="164" fontId="1" fillId="5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01"/>
  <sheetViews>
    <sheetView tabSelected="1" topLeftCell="B1" zoomScale="85" zoomScaleNormal="85" workbookViewId="0">
      <selection activeCell="K29" sqref="K29"/>
    </sheetView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0" width="13.109375" customWidth="1"/>
    <col min="11" max="11" width="61.109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68" t="s">
        <v>0</v>
      </c>
      <c r="E3" s="58"/>
      <c r="F3" s="58"/>
      <c r="G3" s="58"/>
      <c r="H3" s="58"/>
      <c r="I3" s="58"/>
      <c r="J3" s="58"/>
      <c r="K3" s="5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69" t="s">
        <v>9</v>
      </c>
      <c r="E5" s="69" t="s">
        <v>10</v>
      </c>
      <c r="F5" s="7" t="s">
        <v>11</v>
      </c>
      <c r="G5" s="8" t="s">
        <v>12</v>
      </c>
      <c r="H5" s="9">
        <v>174000</v>
      </c>
      <c r="I5" s="10" t="s">
        <v>15</v>
      </c>
      <c r="J5" s="11" t="str">
        <f t="shared" ref="J5:J13" si="0">IFERROR(I5/H5,"-%")</f>
        <v>-%</v>
      </c>
      <c r="K5" s="8" t="s">
        <v>48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56"/>
      <c r="E6" s="56"/>
      <c r="F6" s="12" t="s">
        <v>13</v>
      </c>
      <c r="G6" s="8" t="s">
        <v>14</v>
      </c>
      <c r="H6" s="9" t="s">
        <v>15</v>
      </c>
      <c r="I6" s="10">
        <v>306168</v>
      </c>
      <c r="J6" s="11" t="str">
        <f t="shared" si="0"/>
        <v>-%</v>
      </c>
      <c r="K6" s="8" t="s">
        <v>50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56"/>
      <c r="E7" s="56"/>
      <c r="F7" s="12" t="s">
        <v>16</v>
      </c>
      <c r="G7" s="8" t="s">
        <v>17</v>
      </c>
      <c r="H7" s="9" t="s">
        <v>15</v>
      </c>
      <c r="I7" s="10" t="s">
        <v>15</v>
      </c>
      <c r="J7" s="11" t="str">
        <f t="shared" si="0"/>
        <v>-%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56"/>
      <c r="E8" s="56"/>
      <c r="F8" s="12" t="s">
        <v>18</v>
      </c>
      <c r="G8" s="8" t="s">
        <v>19</v>
      </c>
      <c r="H8" s="9" t="s">
        <v>15</v>
      </c>
      <c r="I8" s="10" t="s">
        <v>15</v>
      </c>
      <c r="J8" s="11" t="str">
        <f t="shared" si="0"/>
        <v>-%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56"/>
      <c r="E9" s="56"/>
      <c r="F9" s="12" t="s">
        <v>20</v>
      </c>
      <c r="G9" s="8" t="s">
        <v>21</v>
      </c>
      <c r="H9" s="9" t="s">
        <v>15</v>
      </c>
      <c r="I9" s="10" t="s">
        <v>15</v>
      </c>
      <c r="J9" s="11" t="str">
        <f t="shared" si="0"/>
        <v>-%</v>
      </c>
      <c r="K9" s="8" t="s">
        <v>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56"/>
      <c r="E10" s="56"/>
      <c r="F10" s="12" t="s">
        <v>22</v>
      </c>
      <c r="G10" s="8" t="s">
        <v>23</v>
      </c>
      <c r="H10" s="9">
        <v>464</v>
      </c>
      <c r="I10" s="10">
        <v>500</v>
      </c>
      <c r="J10" s="11">
        <f t="shared" si="0"/>
        <v>1.0775862068965518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56"/>
      <c r="E11" s="57"/>
      <c r="F11" s="62" t="s">
        <v>24</v>
      </c>
      <c r="G11" s="59"/>
      <c r="H11" s="13">
        <f t="shared" ref="H11:I11" si="1">SUM(H5:H10)</f>
        <v>174464</v>
      </c>
      <c r="I11" s="14">
        <f t="shared" si="1"/>
        <v>306668</v>
      </c>
      <c r="J11" s="15">
        <f t="shared" si="0"/>
        <v>1.7577723771093177</v>
      </c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56"/>
      <c r="E12" s="70" t="s">
        <v>25</v>
      </c>
      <c r="F12" s="17" t="s">
        <v>45</v>
      </c>
      <c r="G12" s="8" t="s">
        <v>46</v>
      </c>
      <c r="H12" s="9" t="s">
        <v>15</v>
      </c>
      <c r="I12" s="18">
        <v>1000000</v>
      </c>
      <c r="J12" s="11" t="str">
        <f t="shared" si="0"/>
        <v>-%</v>
      </c>
      <c r="K12" s="8" t="s">
        <v>47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56"/>
      <c r="E13" s="71"/>
      <c r="F13" s="62" t="s">
        <v>24</v>
      </c>
      <c r="G13" s="59"/>
      <c r="H13" s="13">
        <f>SUM(H12:H12)</f>
        <v>0</v>
      </c>
      <c r="I13" s="13">
        <f>SUM(I12:I12)</f>
        <v>1000000</v>
      </c>
      <c r="J13" s="15" t="str">
        <f t="shared" si="0"/>
        <v>-%</v>
      </c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2"/>
      <c r="D14" s="56"/>
      <c r="E14" s="70" t="s">
        <v>27</v>
      </c>
      <c r="F14" s="72" t="s">
        <v>49</v>
      </c>
      <c r="G14" s="8" t="s">
        <v>28</v>
      </c>
      <c r="H14" s="9" t="s">
        <v>15</v>
      </c>
      <c r="I14" s="10">
        <v>365948</v>
      </c>
      <c r="J14" s="8"/>
      <c r="K14" s="8" t="s">
        <v>50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2"/>
      <c r="D15" s="56"/>
      <c r="E15" s="71"/>
      <c r="F15" s="62" t="s">
        <v>24</v>
      </c>
      <c r="G15" s="59"/>
      <c r="H15" s="13" t="s">
        <v>15</v>
      </c>
      <c r="I15" s="13">
        <f>SUM(I14)</f>
        <v>365948</v>
      </c>
      <c r="J15" s="15" t="str">
        <f t="shared" ref="J15:J16" si="2">IFERROR(I15/H15,"-%")</f>
        <v>-%</v>
      </c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2"/>
      <c r="D16" s="57"/>
      <c r="E16" s="63" t="s">
        <v>30</v>
      </c>
      <c r="F16" s="58"/>
      <c r="G16" s="59"/>
      <c r="H16" s="19">
        <f>SUM(H11,H13,H15)</f>
        <v>174464</v>
      </c>
      <c r="I16" s="20">
        <f>SUM(I11,I13,I15)</f>
        <v>1672616</v>
      </c>
      <c r="J16" s="21">
        <f t="shared" si="2"/>
        <v>9.5871698459281003</v>
      </c>
      <c r="K16" s="2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1"/>
      <c r="D17" s="1"/>
      <c r="E17" s="1"/>
      <c r="F17" s="1"/>
      <c r="G17" s="1"/>
      <c r="H17" s="23"/>
      <c r="I17" s="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25"/>
      <c r="B18" s="64" t="s">
        <v>31</v>
      </c>
      <c r="C18" s="58"/>
      <c r="D18" s="58"/>
      <c r="E18" s="58"/>
      <c r="F18" s="58"/>
      <c r="G18" s="58"/>
      <c r="H18" s="58"/>
      <c r="I18" s="58"/>
      <c r="J18" s="58"/>
      <c r="K18" s="5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25"/>
      <c r="B19" s="26" t="s">
        <v>1</v>
      </c>
      <c r="C19" s="27" t="s">
        <v>32</v>
      </c>
      <c r="D19" s="27" t="s">
        <v>33</v>
      </c>
      <c r="E19" s="27" t="s">
        <v>2</v>
      </c>
      <c r="F19" s="27" t="s">
        <v>34</v>
      </c>
      <c r="G19" s="28" t="s">
        <v>4</v>
      </c>
      <c r="H19" s="28" t="s">
        <v>5</v>
      </c>
      <c r="I19" s="29" t="s">
        <v>6</v>
      </c>
      <c r="J19" s="30" t="s">
        <v>7</v>
      </c>
      <c r="K19" s="31" t="s">
        <v>35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2" x14ac:dyDescent="0.25">
      <c r="A20" s="25"/>
      <c r="B20" s="56"/>
      <c r="C20" s="56"/>
      <c r="D20" s="65" t="s">
        <v>37</v>
      </c>
      <c r="E20" s="35" t="s">
        <v>25</v>
      </c>
      <c r="F20" s="36" t="s">
        <v>26</v>
      </c>
      <c r="G20" s="36" t="s">
        <v>36</v>
      </c>
      <c r="H20" s="36" t="s">
        <v>15</v>
      </c>
      <c r="I20" s="36">
        <v>1000000</v>
      </c>
      <c r="J20" s="11" t="str">
        <f t="shared" ref="J20:J23" si="3">IFERROR(I20/H20,"-%")</f>
        <v>-%</v>
      </c>
      <c r="K20" s="37" t="s">
        <v>38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 x14ac:dyDescent="0.25">
      <c r="A21" s="25"/>
      <c r="B21" s="56"/>
      <c r="C21" s="56"/>
      <c r="D21" s="57"/>
      <c r="E21" s="66" t="s">
        <v>24</v>
      </c>
      <c r="F21" s="67"/>
      <c r="G21" s="67"/>
      <c r="H21" s="32" t="s">
        <v>15</v>
      </c>
      <c r="I21" s="33">
        <f>SUM(I20)</f>
        <v>1000000</v>
      </c>
      <c r="J21" s="15" t="str">
        <f t="shared" si="3"/>
        <v>-%</v>
      </c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 x14ac:dyDescent="0.25">
      <c r="A22" s="25"/>
      <c r="B22" s="56"/>
      <c r="C22" s="57"/>
      <c r="D22" s="60" t="s">
        <v>39</v>
      </c>
      <c r="E22" s="58"/>
      <c r="F22" s="58"/>
      <c r="G22" s="59"/>
      <c r="H22" s="38" t="s">
        <v>15</v>
      </c>
      <c r="I22" s="38">
        <f>SUM(I21)</f>
        <v>1000000</v>
      </c>
      <c r="J22" s="39" t="str">
        <f t="shared" si="3"/>
        <v>-%</v>
      </c>
      <c r="K22" s="4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 x14ac:dyDescent="0.25">
      <c r="A23" s="25"/>
      <c r="B23" s="57"/>
      <c r="C23" s="61" t="s">
        <v>30</v>
      </c>
      <c r="D23" s="58"/>
      <c r="E23" s="58"/>
      <c r="F23" s="58"/>
      <c r="G23" s="59"/>
      <c r="H23" s="41" t="str">
        <f t="shared" ref="H23:I23" si="4">H22</f>
        <v>-</v>
      </c>
      <c r="I23" s="41">
        <f t="shared" si="4"/>
        <v>1000000</v>
      </c>
      <c r="J23" s="21" t="str">
        <f t="shared" si="3"/>
        <v>-%</v>
      </c>
      <c r="K23" s="42" t="s">
        <v>40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1"/>
      <c r="B29" s="1"/>
      <c r="C29" s="1"/>
      <c r="D29" s="1"/>
      <c r="E29" s="1"/>
      <c r="F29" s="1"/>
      <c r="G29" s="8" t="s">
        <v>30</v>
      </c>
      <c r="H29" s="43" t="s">
        <v>41</v>
      </c>
      <c r="I29" s="44" t="s">
        <v>42</v>
      </c>
      <c r="J29" s="45" t="s">
        <v>43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1"/>
      <c r="C30" s="1"/>
      <c r="D30" s="1"/>
      <c r="E30" s="1"/>
      <c r="F30" s="46"/>
      <c r="G30" s="47" t="s">
        <v>0</v>
      </c>
      <c r="H30" s="48">
        <f>H16</f>
        <v>174464</v>
      </c>
      <c r="I30" s="48">
        <f>I16</f>
        <v>1672616</v>
      </c>
      <c r="J30" s="49">
        <f t="shared" ref="J30:J32" si="5">IFERROR(I30/H30,"-%")</f>
        <v>9.5871698459281003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1"/>
      <c r="B31" s="1"/>
      <c r="C31" s="1"/>
      <c r="D31" s="1"/>
      <c r="E31" s="1"/>
      <c r="F31" s="46"/>
      <c r="G31" s="47" t="s">
        <v>31</v>
      </c>
      <c r="H31" s="48" t="str">
        <f t="shared" ref="H31:I31" si="6">H23</f>
        <v>-</v>
      </c>
      <c r="I31" s="48">
        <f t="shared" si="6"/>
        <v>1000000</v>
      </c>
      <c r="J31" s="11" t="str">
        <f t="shared" si="5"/>
        <v>-%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1"/>
      <c r="B32" s="1"/>
      <c r="C32" s="1"/>
      <c r="D32" s="1"/>
      <c r="E32" s="1"/>
      <c r="F32" s="46"/>
      <c r="G32" s="50" t="s">
        <v>44</v>
      </c>
      <c r="H32" s="51" t="s">
        <v>15</v>
      </c>
      <c r="I32" s="51">
        <f t="shared" ref="H32:I32" si="7">I30-I31</f>
        <v>672616</v>
      </c>
      <c r="J32" s="52" t="str">
        <f t="shared" si="5"/>
        <v>-%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1"/>
      <c r="B33" s="1"/>
      <c r="C33" s="1"/>
      <c r="D33" s="1"/>
      <c r="E33" s="1"/>
      <c r="F33" s="46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1"/>
      <c r="B37" s="1"/>
      <c r="C37" s="1"/>
      <c r="D37" s="1"/>
      <c r="E37" s="1"/>
      <c r="F37" s="1"/>
      <c r="G37" s="8" t="s">
        <v>10</v>
      </c>
      <c r="H37" s="43" t="s">
        <v>41</v>
      </c>
      <c r="I37" s="44" t="s">
        <v>42</v>
      </c>
      <c r="J37" s="45" t="s">
        <v>43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1"/>
      <c r="B38" s="1"/>
      <c r="C38" s="1"/>
      <c r="D38" s="1"/>
      <c r="E38" s="1"/>
      <c r="F38" s="1"/>
      <c r="G38" s="47" t="s">
        <v>0</v>
      </c>
      <c r="H38" s="48">
        <f>H11</f>
        <v>174464</v>
      </c>
      <c r="I38" s="48">
        <f>I11</f>
        <v>306668</v>
      </c>
      <c r="J38" s="53">
        <f t="shared" ref="J38:J39" si="8">IFERROR(I38/H38,"-%")</f>
        <v>1.7577723771093177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1"/>
      <c r="B39" s="1"/>
      <c r="C39" s="1"/>
      <c r="D39" s="1"/>
      <c r="E39" s="1"/>
      <c r="F39" s="1"/>
      <c r="G39" s="47" t="s">
        <v>31</v>
      </c>
      <c r="H39" s="48">
        <f>SUMIF(E18:E23, "학생", H18:H23)</f>
        <v>0</v>
      </c>
      <c r="I39" s="48">
        <f>SUMIF(E18:E23, "학생", I18:I23)</f>
        <v>0</v>
      </c>
      <c r="J39" s="53" t="str">
        <f t="shared" si="8"/>
        <v>-%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1"/>
      <c r="B40" s="1"/>
      <c r="C40" s="1"/>
      <c r="D40" s="1"/>
      <c r="E40" s="1"/>
      <c r="F40" s="1"/>
      <c r="G40" s="50" t="s">
        <v>44</v>
      </c>
      <c r="H40" s="51">
        <f t="shared" ref="H40:I40" si="9">H38-H39</f>
        <v>174464</v>
      </c>
      <c r="I40" s="51">
        <f t="shared" si="9"/>
        <v>306668</v>
      </c>
      <c r="J40" s="54">
        <f>IFERROR(I40/H40, "%")</f>
        <v>1.7577723771093177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1"/>
      <c r="B42" s="1"/>
      <c r="C42" s="1"/>
      <c r="D42" s="1"/>
      <c r="E42" s="1"/>
      <c r="F42" s="1"/>
      <c r="G42" s="8" t="s">
        <v>25</v>
      </c>
      <c r="H42" s="43" t="s">
        <v>41</v>
      </c>
      <c r="I42" s="44" t="s">
        <v>42</v>
      </c>
      <c r="J42" s="45" t="s">
        <v>43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1"/>
      <c r="B43" s="1"/>
      <c r="C43" s="1"/>
      <c r="D43" s="1"/>
      <c r="E43" s="1"/>
      <c r="F43" s="1"/>
      <c r="G43" s="47" t="s">
        <v>0</v>
      </c>
      <c r="H43" s="48">
        <f>H13</f>
        <v>0</v>
      </c>
      <c r="I43" s="48">
        <f>I13</f>
        <v>1000000</v>
      </c>
      <c r="J43" s="11" t="str">
        <f t="shared" ref="J43:J44" si="10">IFERROR(I43/H43,"-%")</f>
        <v>-%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1"/>
      <c r="B44" s="1"/>
      <c r="C44" s="1"/>
      <c r="D44" s="1"/>
      <c r="E44" s="1"/>
      <c r="F44" s="1"/>
      <c r="G44" s="47" t="s">
        <v>31</v>
      </c>
      <c r="H44" s="48">
        <f>SUMIF(E18:E23, "본회계", H18:H23)</f>
        <v>0</v>
      </c>
      <c r="I44" s="48">
        <f>SUMIF(E18:E23, "본회계", I18:I23)</f>
        <v>1000000</v>
      </c>
      <c r="J44" s="11" t="str">
        <f t="shared" si="10"/>
        <v>-%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1"/>
      <c r="B45" s="1"/>
      <c r="C45" s="1"/>
      <c r="D45" s="1"/>
      <c r="E45" s="1"/>
      <c r="F45" s="1"/>
      <c r="G45" s="50" t="s">
        <v>44</v>
      </c>
      <c r="H45" s="51">
        <f t="shared" ref="H45:I45" si="11">H43-H44</f>
        <v>0</v>
      </c>
      <c r="I45" s="51">
        <f t="shared" si="11"/>
        <v>0</v>
      </c>
      <c r="J45" s="55" t="s">
        <v>29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1"/>
      <c r="B47" s="1"/>
      <c r="C47" s="1"/>
      <c r="D47" s="1"/>
      <c r="E47" s="1"/>
      <c r="F47" s="1"/>
      <c r="G47" s="8" t="s">
        <v>27</v>
      </c>
      <c r="H47" s="43" t="s">
        <v>41</v>
      </c>
      <c r="I47" s="44" t="s">
        <v>42</v>
      </c>
      <c r="J47" s="45" t="s">
        <v>43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1"/>
      <c r="B48" s="1"/>
      <c r="C48" s="1"/>
      <c r="D48" s="1"/>
      <c r="E48" s="1"/>
      <c r="F48" s="1"/>
      <c r="G48" s="47" t="s">
        <v>0</v>
      </c>
      <c r="H48" s="48" t="str">
        <f>H15</f>
        <v>-</v>
      </c>
      <c r="I48" s="48">
        <f>I15</f>
        <v>365948</v>
      </c>
      <c r="J48" s="11" t="str">
        <f t="shared" ref="J48:J49" si="12">IFERROR(I48/H48,"-%")</f>
        <v>-%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1"/>
      <c r="C49" s="1"/>
      <c r="D49" s="1"/>
      <c r="E49" s="1"/>
      <c r="F49" s="1"/>
      <c r="G49" s="47" t="s">
        <v>31</v>
      </c>
      <c r="H49" s="48">
        <f>SUMIF(E18:E23, "자치", H18:H23)</f>
        <v>0</v>
      </c>
      <c r="I49" s="48">
        <f>SUMIF(E18:E23, "자치", I18:I23)</f>
        <v>0</v>
      </c>
      <c r="J49" s="8" t="str">
        <f t="shared" si="12"/>
        <v>-%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1"/>
      <c r="C50" s="1"/>
      <c r="D50" s="1"/>
      <c r="E50" s="1"/>
      <c r="F50" s="1"/>
      <c r="G50" s="50" t="s">
        <v>44</v>
      </c>
      <c r="H50" s="51" t="s">
        <v>15</v>
      </c>
      <c r="I50" s="51">
        <f t="shared" ref="H50:I50" si="13">I48-I49</f>
        <v>365948</v>
      </c>
      <c r="J50" s="55" t="s">
        <v>29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</sheetData>
  <mergeCells count="16">
    <mergeCell ref="D3:K3"/>
    <mergeCell ref="D5:D16"/>
    <mergeCell ref="E5:E11"/>
    <mergeCell ref="F11:G11"/>
    <mergeCell ref="E12:E13"/>
    <mergeCell ref="F13:G13"/>
    <mergeCell ref="E14:E15"/>
    <mergeCell ref="F15:G15"/>
    <mergeCell ref="E16:G16"/>
    <mergeCell ref="B18:K18"/>
    <mergeCell ref="B20:B23"/>
    <mergeCell ref="C20:C22"/>
    <mergeCell ref="D20:D21"/>
    <mergeCell ref="E21:G21"/>
    <mergeCell ref="D22:G22"/>
    <mergeCell ref="C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예산안수정본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Jisun Lee</cp:lastModifiedBy>
  <dcterms:created xsi:type="dcterms:W3CDTF">2022-12-25T10:00:19Z</dcterms:created>
  <dcterms:modified xsi:type="dcterms:W3CDTF">2022-12-25T10:10:00Z</dcterms:modified>
</cp:coreProperties>
</file>