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82107\Downloads\"/>
    </mc:Choice>
  </mc:AlternateContent>
  <xr:revisionPtr revIDLastSave="0" documentId="8_{09832BFA-A57A-4983-A418-4599A9481C6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기층 기구" sheetId="1" r:id="rId1"/>
    <sheet name="Sheet1" sheetId="2" r:id="rId2"/>
    <sheet name="중앙회계 지원 대상 기구" sheetId="3" r:id="rId3"/>
  </sheets>
  <calcPr calcId="191029"/>
  <extLst>
    <ext uri="GoogleSheetsCustomDataVersion1">
      <go:sheetsCustomData xmlns:go="http://customooxmlschemas.google.com/" r:id="rId7" roundtripDataSignature="AMtx7miATG66j1eO3lvZe3s4JTN/2SrVqA=="/>
    </ext>
  </extLst>
</workbook>
</file>

<file path=xl/calcChain.xml><?xml version="1.0" encoding="utf-8"?>
<calcChain xmlns="http://schemas.openxmlformats.org/spreadsheetml/2006/main">
  <c r="I85" i="3" l="1"/>
  <c r="J85" i="3" s="1"/>
  <c r="H85" i="3"/>
  <c r="I80" i="3"/>
  <c r="J80" i="3" s="1"/>
  <c r="H80" i="3"/>
  <c r="I75" i="3"/>
  <c r="J75" i="3" s="1"/>
  <c r="H75" i="3"/>
  <c r="I57" i="3"/>
  <c r="J57" i="3" s="1"/>
  <c r="H57" i="3"/>
  <c r="J56" i="3"/>
  <c r="I55" i="3"/>
  <c r="I58" i="3" s="1"/>
  <c r="J58" i="3" s="1"/>
  <c r="H55" i="3"/>
  <c r="H58" i="3" s="1"/>
  <c r="J54" i="3"/>
  <c r="I52" i="3"/>
  <c r="J52" i="3" s="1"/>
  <c r="H52" i="3"/>
  <c r="H53" i="3" s="1"/>
  <c r="J51" i="3"/>
  <c r="J50" i="3"/>
  <c r="I48" i="3"/>
  <c r="J48" i="3" s="1"/>
  <c r="H48" i="3"/>
  <c r="H49" i="3" s="1"/>
  <c r="J47" i="3"/>
  <c r="I46" i="3"/>
  <c r="H46" i="3"/>
  <c r="J46" i="3" s="1"/>
  <c r="J45" i="3"/>
  <c r="J44" i="3"/>
  <c r="I43" i="3"/>
  <c r="J43" i="3" s="1"/>
  <c r="H43" i="3"/>
  <c r="J42" i="3"/>
  <c r="I40" i="3"/>
  <c r="J40" i="3" s="1"/>
  <c r="H40" i="3"/>
  <c r="J39" i="3"/>
  <c r="J38" i="3"/>
  <c r="J37" i="3"/>
  <c r="I36" i="3"/>
  <c r="I41" i="3" s="1"/>
  <c r="H36" i="3"/>
  <c r="H41" i="3" s="1"/>
  <c r="J35" i="3"/>
  <c r="J34" i="3"/>
  <c r="J33" i="3"/>
  <c r="H32" i="3"/>
  <c r="I31" i="3"/>
  <c r="J31" i="3" s="1"/>
  <c r="J30" i="3"/>
  <c r="J29" i="3"/>
  <c r="I29" i="3"/>
  <c r="I32" i="3" s="1"/>
  <c r="H29" i="3"/>
  <c r="J28" i="3"/>
  <c r="J27" i="3"/>
  <c r="J22" i="3"/>
  <c r="I22" i="3"/>
  <c r="I84" i="3" s="1"/>
  <c r="H22" i="3"/>
  <c r="H84" i="3" s="1"/>
  <c r="H86" i="3" s="1"/>
  <c r="J21" i="3"/>
  <c r="J20" i="3"/>
  <c r="J19" i="3"/>
  <c r="I18" i="3"/>
  <c r="I79" i="3" s="1"/>
  <c r="H18" i="3"/>
  <c r="H79" i="3" s="1"/>
  <c r="H81" i="3" s="1"/>
  <c r="J17" i="3"/>
  <c r="J16" i="3"/>
  <c r="J15" i="3"/>
  <c r="J14" i="3"/>
  <c r="J13" i="3"/>
  <c r="I12" i="3"/>
  <c r="J12" i="3" s="1"/>
  <c r="H12" i="3"/>
  <c r="H23" i="3" s="1"/>
  <c r="H66" i="3" s="1"/>
  <c r="J11" i="3"/>
  <c r="J10" i="3"/>
  <c r="J9" i="3"/>
  <c r="J8" i="3"/>
  <c r="J7" i="3"/>
  <c r="J6" i="3"/>
  <c r="J5" i="3"/>
  <c r="K40" i="1"/>
  <c r="J39" i="1"/>
  <c r="J41" i="1" s="1"/>
  <c r="K41" i="1" s="1"/>
  <c r="I39" i="1"/>
  <c r="I41" i="1" s="1"/>
  <c r="J36" i="1"/>
  <c r="J35" i="1"/>
  <c r="K35" i="1" s="1"/>
  <c r="I35" i="1"/>
  <c r="J34" i="1"/>
  <c r="K34" i="1" s="1"/>
  <c r="I34" i="1"/>
  <c r="I36" i="1" s="1"/>
  <c r="K30" i="1"/>
  <c r="J22" i="1"/>
  <c r="K22" i="1" s="1"/>
  <c r="I22" i="1"/>
  <c r="J16" i="1"/>
  <c r="I10" i="1"/>
  <c r="J10" i="1" s="1"/>
  <c r="H10" i="1"/>
  <c r="J9" i="1"/>
  <c r="J8" i="1"/>
  <c r="I8" i="1"/>
  <c r="H8" i="1"/>
  <c r="J7" i="1"/>
  <c r="I6" i="1"/>
  <c r="I11" i="1" s="1"/>
  <c r="H6" i="1"/>
  <c r="H11" i="1" s="1"/>
  <c r="I21" i="1" s="1"/>
  <c r="I23" i="1" s="1"/>
  <c r="J5" i="1"/>
  <c r="J32" i="3" l="1"/>
  <c r="K36" i="1"/>
  <c r="I86" i="3"/>
  <c r="J86" i="3" s="1"/>
  <c r="J84" i="3"/>
  <c r="J41" i="3"/>
  <c r="J11" i="1"/>
  <c r="J21" i="1"/>
  <c r="H68" i="3"/>
  <c r="I81" i="3"/>
  <c r="J81" i="3" s="1"/>
  <c r="J79" i="3"/>
  <c r="H59" i="3"/>
  <c r="H67" i="3" s="1"/>
  <c r="J29" i="1"/>
  <c r="J6" i="1"/>
  <c r="K39" i="1"/>
  <c r="J36" i="3"/>
  <c r="I49" i="3"/>
  <c r="J49" i="3" s="1"/>
  <c r="I53" i="3"/>
  <c r="J53" i="3" s="1"/>
  <c r="H74" i="3"/>
  <c r="H76" i="3" s="1"/>
  <c r="I29" i="1"/>
  <c r="I31" i="1" s="1"/>
  <c r="I23" i="3"/>
  <c r="I74" i="3"/>
  <c r="J55" i="3"/>
  <c r="J18" i="3"/>
  <c r="J23" i="1" l="1"/>
  <c r="K23" i="1" s="1"/>
  <c r="K21" i="1"/>
  <c r="I66" i="3"/>
  <c r="J23" i="3"/>
  <c r="J31" i="1"/>
  <c r="K31" i="1" s="1"/>
  <c r="K29" i="1"/>
  <c r="J74" i="3"/>
  <c r="I76" i="3"/>
  <c r="J76" i="3" s="1"/>
  <c r="I59" i="3"/>
  <c r="I67" i="3" l="1"/>
  <c r="J67" i="3" s="1"/>
  <c r="J59" i="3"/>
  <c r="J66" i="3"/>
  <c r="I68" i="3" l="1"/>
  <c r="J68" i="3" s="1"/>
</calcChain>
</file>

<file path=xl/sharedStrings.xml><?xml version="1.0" encoding="utf-8"?>
<sst xmlns="http://schemas.openxmlformats.org/spreadsheetml/2006/main" count="233" uniqueCount="91">
  <si>
    <t>수입</t>
  </si>
  <si>
    <t>기구명</t>
  </si>
  <si>
    <t>출처</t>
  </si>
  <si>
    <t>항목</t>
  </si>
  <si>
    <t>코드</t>
  </si>
  <si>
    <r>
      <rPr>
        <b/>
        <sz val="10"/>
        <color rgb="FF000000"/>
        <rFont val="돋움"/>
        <family val="3"/>
        <charset val="129"/>
      </rPr>
      <t>전년도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동분기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결산</t>
    </r>
  </si>
  <si>
    <t>당해년도 예산</t>
  </si>
  <si>
    <t>비율</t>
  </si>
  <si>
    <t>비고</t>
  </si>
  <si>
    <r>
      <rPr>
        <sz val="10"/>
        <color theme="1"/>
        <rFont val="Arial"/>
        <family val="2"/>
      </rPr>
      <t xml:space="preserve">KAIST </t>
    </r>
    <r>
      <rPr>
        <sz val="10"/>
        <color theme="1"/>
        <rFont val="맑은 고딕"/>
        <family val="3"/>
        <charset val="129"/>
      </rPr>
      <t>융합인재학부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3"/>
        <charset val="129"/>
      </rPr>
      <t>학생회</t>
    </r>
  </si>
  <si>
    <t>학생</t>
  </si>
  <si>
    <t>기층 기구 지원</t>
  </si>
  <si>
    <t>AA</t>
  </si>
  <si>
    <t>-</t>
  </si>
  <si>
    <t>계</t>
  </si>
  <si>
    <t>본회계</t>
  </si>
  <si>
    <t>과사무소 지원금</t>
  </si>
  <si>
    <t>BB</t>
  </si>
  <si>
    <t>자치</t>
  </si>
  <si>
    <t>이월금</t>
  </si>
  <si>
    <t>CA</t>
  </si>
  <si>
    <t>총계</t>
  </si>
  <si>
    <t>담당</t>
  </si>
  <si>
    <t>소항목</t>
  </si>
  <si>
    <t>세부항목</t>
  </si>
  <si>
    <t>전년도 동분기 결산</t>
  </si>
  <si>
    <t>KAIST 융합인재학부 학생회</t>
  </si>
  <si>
    <t>전년도</t>
  </si>
  <si>
    <t>당해년도</t>
  </si>
  <si>
    <t>전년도 대비</t>
  </si>
  <si>
    <t>지출</t>
  </si>
  <si>
    <t>잔액</t>
  </si>
  <si>
    <t>겨울학기 이월금</t>
  </si>
  <si>
    <t>작성 예시</t>
  </si>
  <si>
    <t>중앙회계 지원금</t>
  </si>
  <si>
    <t>필수 기입 항목</t>
  </si>
  <si>
    <t>학생 이월금</t>
  </si>
  <si>
    <t>AB</t>
  </si>
  <si>
    <t>격려금</t>
  </si>
  <si>
    <t>AC</t>
  </si>
  <si>
    <t>예금결산이자</t>
  </si>
  <si>
    <t>AD</t>
  </si>
  <si>
    <t>학교 지원금</t>
  </si>
  <si>
    <t>BA</t>
  </si>
  <si>
    <t>광고 수익금</t>
  </si>
  <si>
    <t>자치 이월금</t>
  </si>
  <si>
    <t xml:space="preserve">비고 </t>
  </si>
  <si>
    <t>단체장</t>
  </si>
  <si>
    <t>예시) 회의비</t>
  </si>
  <si>
    <t>회의비</t>
  </si>
  <si>
    <t>A1</t>
  </si>
  <si>
    <t>*재정의 출처에 따른 사업 수혜 대상자(Ex. 학생회비/과비 납부자) 필수 기입</t>
  </si>
  <si>
    <t>회의 출장비</t>
  </si>
  <si>
    <t>A2</t>
  </si>
  <si>
    <t>B1</t>
  </si>
  <si>
    <t>합계</t>
  </si>
  <si>
    <t>부서1</t>
  </si>
  <si>
    <t>예시) 개별연구 교류행사</t>
  </si>
  <si>
    <t>예시) 피자</t>
  </si>
  <si>
    <t>C1</t>
  </si>
  <si>
    <t>예시) 추첨상품</t>
  </si>
  <si>
    <t>C2</t>
  </si>
  <si>
    <t>예시) 문화상품권</t>
  </si>
  <si>
    <t>C3</t>
  </si>
  <si>
    <t>예시) 학생회 LT</t>
  </si>
  <si>
    <t>예시) 식대비용</t>
  </si>
  <si>
    <t>D1</t>
  </si>
  <si>
    <t>예시) 교통비</t>
  </si>
  <si>
    <t>D2</t>
  </si>
  <si>
    <t>예시) 숙소비</t>
  </si>
  <si>
    <t>D3</t>
  </si>
  <si>
    <t>부서2</t>
  </si>
  <si>
    <t>사업명1</t>
  </si>
  <si>
    <t>세부항목1</t>
  </si>
  <si>
    <t>E1</t>
  </si>
  <si>
    <t>예시) 사업수혜자: 학생회비 납부자</t>
  </si>
  <si>
    <t>사업명2</t>
  </si>
  <si>
    <t>E2</t>
  </si>
  <si>
    <t>세부항목2</t>
  </si>
  <si>
    <t>E3</t>
  </si>
  <si>
    <t>부서2 예비비</t>
  </si>
  <si>
    <t>예비비</t>
  </si>
  <si>
    <t>E4</t>
  </si>
  <si>
    <t>예비비는 해당 항목의 15%를 초과할 수 없음</t>
  </si>
  <si>
    <t>부서3</t>
  </si>
  <si>
    <t>F1</t>
  </si>
  <si>
    <t>부서4</t>
  </si>
  <si>
    <t>G1</t>
  </si>
  <si>
    <t>부서4 예비비</t>
  </si>
  <si>
    <t>G2</t>
  </si>
  <si>
    <t>전체 대항목 총계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</si>
</sst>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₩-412]#,##0"/>
    <numFmt numFmtId="177" formatCode="0.0%"/>
    <numFmt numFmtId="178" formatCode="&quot;₩&quot;#,##0"/>
  </numFmts>
  <fonts count="15">
    <font>
      <sz val="10"/>
      <color rgb="FF000000"/>
      <name val="Calibri"/>
      <scheme val="minor"/>
    </font>
    <font>
      <sz val="10"/>
      <color rgb="FF000000"/>
      <name val="Arial"/>
      <family val="2"/>
    </font>
    <font>
      <b/>
      <sz val="10"/>
      <color rgb="FF000000"/>
      <name val="Dotum"/>
    </font>
    <font>
      <sz val="10"/>
      <name val="Calibri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theme="1"/>
      <name val="Malgun Gothic"/>
      <family val="3"/>
      <charset val="129"/>
    </font>
    <font>
      <b/>
      <sz val="10"/>
      <color rgb="FF000000"/>
      <name val="Malgun Gothic"/>
      <family val="3"/>
      <charset val="129"/>
    </font>
    <font>
      <i/>
      <sz val="10"/>
      <color rgb="FFB7B7B7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Malgun Gothic"/>
      <family val="3"/>
      <charset val="129"/>
    </font>
    <font>
      <b/>
      <sz val="10"/>
      <color rgb="FF000000"/>
      <name val="돋움"/>
      <family val="3"/>
      <charset val="129"/>
    </font>
    <font>
      <sz val="10"/>
      <color theme="1"/>
      <name val="맑은 고딕"/>
      <family val="3"/>
      <charset val="129"/>
    </font>
    <font>
      <sz val="8"/>
      <name val="Calibri"/>
      <family val="3"/>
      <charset val="129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rgb="FFB7B7B7"/>
        <bgColor rgb="FFB7B7B7"/>
      </patternFill>
    </fill>
    <fill>
      <patternFill patternType="solid">
        <fgColor rgb="FFA5A5A5"/>
        <bgColor rgb="FFA5A5A5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</fills>
  <borders count="18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center" vertical="center" wrapText="1"/>
    </xf>
    <xf numFmtId="177" fontId="4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 wrapText="1"/>
    </xf>
    <xf numFmtId="10" fontId="1" fillId="0" borderId="5" xfId="0" applyNumberFormat="1" applyFont="1" applyBorder="1" applyAlignment="1">
      <alignment horizontal="center" vertical="center"/>
    </xf>
    <xf numFmtId="176" fontId="4" fillId="2" borderId="5" xfId="0" applyNumberFormat="1" applyFont="1" applyFill="1" applyBorder="1" applyAlignment="1">
      <alignment horizontal="center" vertical="center"/>
    </xf>
    <xf numFmtId="176" fontId="4" fillId="2" borderId="5" xfId="0" applyNumberFormat="1" applyFont="1" applyFill="1" applyBorder="1" applyAlignment="1">
      <alignment horizontal="center" vertical="center" wrapText="1"/>
    </xf>
    <xf numFmtId="10" fontId="4" fillId="2" borderId="5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178" fontId="1" fillId="3" borderId="5" xfId="0" applyNumberFormat="1" applyFont="1" applyFill="1" applyBorder="1" applyAlignment="1">
      <alignment horizontal="center"/>
    </xf>
    <xf numFmtId="176" fontId="5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76" fontId="4" fillId="4" borderId="5" xfId="0" applyNumberFormat="1" applyFont="1" applyFill="1" applyBorder="1" applyAlignment="1">
      <alignment horizontal="center" vertical="center"/>
    </xf>
    <xf numFmtId="10" fontId="4" fillId="4" borderId="5" xfId="0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176" fontId="4" fillId="5" borderId="5" xfId="0" applyNumberFormat="1" applyFont="1" applyFill="1" applyBorder="1" applyAlignment="1">
      <alignment horizontal="center"/>
    </xf>
    <xf numFmtId="10" fontId="4" fillId="5" borderId="11" xfId="0" applyNumberFormat="1" applyFont="1" applyFill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76" fontId="9" fillId="0" borderId="5" xfId="0" applyNumberFormat="1" applyFont="1" applyBorder="1" applyAlignment="1">
      <alignment horizontal="center" vertical="center"/>
    </xf>
    <xf numFmtId="10" fontId="9" fillId="0" borderId="5" xfId="0" applyNumberFormat="1" applyFont="1" applyBorder="1" applyAlignment="1">
      <alignment horizontal="center" vertical="center"/>
    </xf>
    <xf numFmtId="178" fontId="5" fillId="6" borderId="5" xfId="0" applyNumberFormat="1" applyFont="1" applyFill="1" applyBorder="1" applyAlignment="1">
      <alignment horizontal="center" vertical="center"/>
    </xf>
    <xf numFmtId="10" fontId="9" fillId="6" borderId="5" xfId="0" applyNumberFormat="1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176" fontId="4" fillId="7" borderId="5" xfId="0" applyNumberFormat="1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8" borderId="5" xfId="0" applyFont="1" applyFill="1" applyBorder="1" applyAlignment="1">
      <alignment horizontal="center" vertical="center"/>
    </xf>
    <xf numFmtId="0" fontId="4" fillId="9" borderId="5" xfId="0" applyFont="1" applyFill="1" applyBorder="1" applyAlignment="1">
      <alignment horizontal="center" vertical="center"/>
    </xf>
    <xf numFmtId="176" fontId="4" fillId="9" borderId="5" xfId="0" applyNumberFormat="1" applyFont="1" applyFill="1" applyBorder="1" applyAlignment="1">
      <alignment horizontal="center" vertical="center"/>
    </xf>
    <xf numFmtId="10" fontId="1" fillId="9" borderId="5" xfId="0" applyNumberFormat="1" applyFont="1" applyFill="1" applyBorder="1" applyAlignment="1">
      <alignment horizontal="center" vertical="center"/>
    </xf>
    <xf numFmtId="10" fontId="1" fillId="10" borderId="5" xfId="0" applyNumberFormat="1" applyFont="1" applyFill="1" applyBorder="1" applyAlignment="1">
      <alignment horizontal="center"/>
    </xf>
    <xf numFmtId="10" fontId="1" fillId="9" borderId="5" xfId="0" applyNumberFormat="1" applyFont="1" applyFill="1" applyBorder="1" applyAlignment="1">
      <alignment horizontal="center"/>
    </xf>
    <xf numFmtId="0" fontId="1" fillId="10" borderId="13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176" fontId="8" fillId="0" borderId="5" xfId="0" applyNumberFormat="1" applyFont="1" applyBorder="1" applyAlignment="1">
      <alignment horizontal="center" vertical="center"/>
    </xf>
    <xf numFmtId="176" fontId="8" fillId="0" borderId="5" xfId="0" applyNumberFormat="1" applyFont="1" applyBorder="1" applyAlignment="1">
      <alignment horizontal="center" vertical="center" wrapText="1"/>
    </xf>
    <xf numFmtId="10" fontId="8" fillId="0" borderId="5" xfId="0" applyNumberFormat="1" applyFont="1" applyBorder="1" applyAlignment="1">
      <alignment horizontal="center" vertical="center"/>
    </xf>
    <xf numFmtId="176" fontId="4" fillId="5" borderId="5" xfId="0" applyNumberFormat="1" applyFont="1" applyFill="1" applyBorder="1" applyAlignment="1">
      <alignment horizontal="center" vertical="center"/>
    </xf>
    <xf numFmtId="10" fontId="4" fillId="5" borderId="5" xfId="0" applyNumberFormat="1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0" fontId="4" fillId="0" borderId="1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177" fontId="1" fillId="0" borderId="5" xfId="0" applyNumberFormat="1" applyFont="1" applyBorder="1" applyAlignment="1">
      <alignment horizontal="center" vertical="center"/>
    </xf>
    <xf numFmtId="176" fontId="4" fillId="2" borderId="17" xfId="0" applyNumberFormat="1" applyFont="1" applyFill="1" applyBorder="1" applyAlignment="1">
      <alignment horizontal="center" vertical="center"/>
    </xf>
    <xf numFmtId="177" fontId="1" fillId="2" borderId="5" xfId="0" applyNumberFormat="1" applyFont="1" applyFill="1" applyBorder="1" applyAlignment="1">
      <alignment horizontal="center" vertical="center"/>
    </xf>
    <xf numFmtId="176" fontId="4" fillId="11" borderId="17" xfId="0" applyNumberFormat="1" applyFont="1" applyFill="1" applyBorder="1" applyAlignment="1">
      <alignment horizontal="center" vertical="center"/>
    </xf>
    <xf numFmtId="10" fontId="4" fillId="11" borderId="5" xfId="0" applyNumberFormat="1" applyFont="1" applyFill="1" applyBorder="1" applyAlignment="1">
      <alignment horizontal="center" vertical="center"/>
    </xf>
    <xf numFmtId="177" fontId="1" fillId="11" borderId="5" xfId="0" applyNumberFormat="1" applyFont="1" applyFill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wrapText="1"/>
    </xf>
    <xf numFmtId="176" fontId="1" fillId="0" borderId="4" xfId="0" applyNumberFormat="1" applyFont="1" applyBorder="1" applyAlignment="1">
      <alignment horizontal="center" wrapText="1"/>
    </xf>
    <xf numFmtId="0" fontId="5" fillId="0" borderId="5" xfId="0" applyFont="1" applyBorder="1"/>
    <xf numFmtId="176" fontId="1" fillId="0" borderId="7" xfId="0" applyNumberFormat="1" applyFont="1" applyBorder="1" applyAlignment="1">
      <alignment horizontal="center" wrapText="1"/>
    </xf>
    <xf numFmtId="176" fontId="1" fillId="0" borderId="14" xfId="0" applyNumberFormat="1" applyFont="1" applyBorder="1" applyAlignment="1">
      <alignment horizontal="center" wrapText="1"/>
    </xf>
    <xf numFmtId="176" fontId="1" fillId="10" borderId="17" xfId="0" applyNumberFormat="1" applyFont="1" applyFill="1" applyBorder="1" applyAlignment="1">
      <alignment horizontal="center" vertical="center"/>
    </xf>
    <xf numFmtId="177" fontId="1" fillId="10" borderId="5" xfId="0" applyNumberFormat="1" applyFont="1" applyFill="1" applyBorder="1" applyAlignment="1">
      <alignment horizontal="center" vertical="center"/>
    </xf>
    <xf numFmtId="176" fontId="1" fillId="10" borderId="5" xfId="0" applyNumberFormat="1" applyFont="1" applyFill="1" applyBorder="1" applyAlignment="1">
      <alignment horizontal="center" vertical="center"/>
    </xf>
    <xf numFmtId="177" fontId="4" fillId="2" borderId="5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178" fontId="1" fillId="0" borderId="5" xfId="0" applyNumberFormat="1" applyFont="1" applyBorder="1" applyAlignment="1">
      <alignment horizontal="center"/>
    </xf>
    <xf numFmtId="178" fontId="4" fillId="2" borderId="5" xfId="0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10" borderId="5" xfId="0" applyFont="1" applyFill="1" applyBorder="1" applyAlignment="1">
      <alignment horizontal="center"/>
    </xf>
    <xf numFmtId="178" fontId="1" fillId="10" borderId="17" xfId="0" applyNumberFormat="1" applyFont="1" applyFill="1" applyBorder="1" applyAlignment="1">
      <alignment horizontal="center"/>
    </xf>
    <xf numFmtId="178" fontId="4" fillId="2" borderId="17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178" fontId="4" fillId="5" borderId="5" xfId="0" applyNumberFormat="1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4" fillId="5" borderId="2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3" fillId="0" borderId="12" xfId="0" applyFont="1" applyBorder="1"/>
    <xf numFmtId="0" fontId="10" fillId="0" borderId="10" xfId="0" applyFont="1" applyBorder="1" applyAlignment="1">
      <alignment horizontal="center" vertical="center" wrapText="1"/>
    </xf>
    <xf numFmtId="0" fontId="3" fillId="0" borderId="7" xfId="0" applyFont="1" applyBorder="1"/>
    <xf numFmtId="0" fontId="11" fillId="6" borderId="2" xfId="0" applyFont="1" applyFill="1" applyBorder="1" applyAlignment="1">
      <alignment horizontal="center" vertical="center"/>
    </xf>
    <xf numFmtId="0" fontId="3" fillId="0" borderId="4" xfId="0" applyFont="1" applyBorder="1"/>
    <xf numFmtId="0" fontId="2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3" fillId="0" borderId="6" xfId="0" applyFont="1" applyBorder="1"/>
    <xf numFmtId="0" fontId="6" fillId="0" borderId="6" xfId="0" applyFont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3" fillId="0" borderId="9" xfId="0" applyFont="1" applyBorder="1"/>
    <xf numFmtId="0" fontId="1" fillId="0" borderId="10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176" fontId="1" fillId="0" borderId="6" xfId="0" applyNumberFormat="1" applyFont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176" fontId="4" fillId="11" borderId="2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176" fontId="1" fillId="0" borderId="10" xfId="0" applyNumberFormat="1" applyFont="1" applyBorder="1" applyAlignment="1">
      <alignment horizontal="center" vertical="center" wrapText="1"/>
    </xf>
    <xf numFmtId="0" fontId="1" fillId="10" borderId="1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76" fontId="4" fillId="2" borderId="15" xfId="0" applyNumberFormat="1" applyFont="1" applyFill="1" applyBorder="1" applyAlignment="1">
      <alignment horizontal="center" vertical="center"/>
    </xf>
    <xf numFmtId="0" fontId="3" fillId="0" borderId="16" xfId="0" applyFont="1" applyBorder="1"/>
    <xf numFmtId="0" fontId="4" fillId="5" borderId="2" xfId="0" applyFont="1" applyFill="1" applyBorder="1" applyAlignment="1">
      <alignment horizont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E980"/>
  <sheetViews>
    <sheetView tabSelected="1" workbookViewId="0"/>
  </sheetViews>
  <sheetFormatPr defaultColWidth="14.44140625" defaultRowHeight="15" customHeight="1"/>
  <cols>
    <col min="4" max="4" width="25.44140625" customWidth="1"/>
    <col min="5" max="5" width="14.88671875" customWidth="1"/>
    <col min="6" max="6" width="33.109375" customWidth="1"/>
    <col min="7" max="7" width="16.109375" customWidth="1"/>
    <col min="8" max="8" width="18.6640625" customWidth="1"/>
    <col min="9" max="9" width="19.109375" customWidth="1"/>
    <col min="10" max="10" width="15.109375" customWidth="1"/>
    <col min="11" max="12" width="15" customWidth="1"/>
  </cols>
  <sheetData>
    <row r="1" spans="1:31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5.75" customHeight="1">
      <c r="A3" s="1"/>
      <c r="B3" s="1"/>
      <c r="C3" s="2"/>
      <c r="D3" s="94" t="s">
        <v>0</v>
      </c>
      <c r="E3" s="86"/>
      <c r="F3" s="86"/>
      <c r="G3" s="86"/>
      <c r="H3" s="86"/>
      <c r="I3" s="86"/>
      <c r="J3" s="86"/>
      <c r="K3" s="93"/>
      <c r="L3" s="3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5.75" customHeight="1">
      <c r="A4" s="1"/>
      <c r="B4" s="1"/>
      <c r="C4" s="2"/>
      <c r="D4" s="4" t="s">
        <v>1</v>
      </c>
      <c r="E4" s="4" t="s">
        <v>2</v>
      </c>
      <c r="F4" s="4" t="s">
        <v>3</v>
      </c>
      <c r="G4" s="4" t="s">
        <v>4</v>
      </c>
      <c r="H4" s="5" t="s">
        <v>5</v>
      </c>
      <c r="I4" s="5" t="s">
        <v>6</v>
      </c>
      <c r="J4" s="6" t="s">
        <v>7</v>
      </c>
      <c r="K4" s="4" t="s">
        <v>8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1" ht="15.75" customHeight="1">
      <c r="A5" s="1"/>
      <c r="B5" s="1"/>
      <c r="C5" s="2"/>
      <c r="D5" s="95" t="s">
        <v>9</v>
      </c>
      <c r="E5" s="97" t="s">
        <v>10</v>
      </c>
      <c r="F5" s="7" t="s">
        <v>11</v>
      </c>
      <c r="G5" s="8" t="s">
        <v>12</v>
      </c>
      <c r="H5" s="9" t="s">
        <v>13</v>
      </c>
      <c r="I5" s="10" t="s">
        <v>13</v>
      </c>
      <c r="J5" s="11" t="str">
        <f t="shared" ref="J5:J11" si="0">IFERROR(I5/H5,"-%")</f>
        <v>-%</v>
      </c>
      <c r="K5" s="8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1" ht="15.75" customHeight="1">
      <c r="A6" s="1"/>
      <c r="B6" s="1"/>
      <c r="C6" s="2"/>
      <c r="D6" s="96"/>
      <c r="E6" s="91"/>
      <c r="F6" s="98" t="s">
        <v>14</v>
      </c>
      <c r="G6" s="99"/>
      <c r="H6" s="12">
        <f t="shared" ref="H6:I6" si="1">SUM(H5)</f>
        <v>0</v>
      </c>
      <c r="I6" s="13">
        <f t="shared" si="1"/>
        <v>0</v>
      </c>
      <c r="J6" s="14" t="str">
        <f t="shared" si="0"/>
        <v>-%</v>
      </c>
      <c r="K6" s="15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1" ht="15.75" customHeight="1">
      <c r="A7" s="1"/>
      <c r="B7" s="1"/>
      <c r="C7" s="2"/>
      <c r="D7" s="96"/>
      <c r="E7" s="100" t="s">
        <v>15</v>
      </c>
      <c r="F7" s="16" t="s">
        <v>16</v>
      </c>
      <c r="G7" s="17" t="s">
        <v>17</v>
      </c>
      <c r="H7" s="18" t="s">
        <v>13</v>
      </c>
      <c r="I7" s="19" t="s">
        <v>13</v>
      </c>
      <c r="J7" s="11" t="str">
        <f t="shared" si="0"/>
        <v>-%</v>
      </c>
      <c r="K7" s="20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1" ht="15.75" customHeight="1">
      <c r="A8" s="1"/>
      <c r="B8" s="1"/>
      <c r="C8" s="2"/>
      <c r="D8" s="96"/>
      <c r="E8" s="91"/>
      <c r="F8" s="101" t="s">
        <v>14</v>
      </c>
      <c r="G8" s="86"/>
      <c r="H8" s="21">
        <f t="shared" ref="H8:I8" si="2">SUM(H7)</f>
        <v>0</v>
      </c>
      <c r="I8" s="21">
        <f t="shared" si="2"/>
        <v>0</v>
      </c>
      <c r="J8" s="22" t="str">
        <f t="shared" si="0"/>
        <v>-%</v>
      </c>
      <c r="K8" s="2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1" ht="15.75" customHeight="1">
      <c r="A9" s="1"/>
      <c r="B9" s="1"/>
      <c r="C9" s="2"/>
      <c r="D9" s="96"/>
      <c r="E9" s="95" t="s">
        <v>18</v>
      </c>
      <c r="F9" s="7" t="s">
        <v>19</v>
      </c>
      <c r="G9" s="8" t="s">
        <v>20</v>
      </c>
      <c r="H9" s="9">
        <v>560017</v>
      </c>
      <c r="I9" s="10">
        <v>499684</v>
      </c>
      <c r="J9" s="22">
        <f t="shared" si="0"/>
        <v>0.89226577050339539</v>
      </c>
      <c r="K9" s="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1" ht="15.75" customHeight="1">
      <c r="A10" s="1"/>
      <c r="B10" s="1"/>
      <c r="C10" s="2"/>
      <c r="D10" s="96"/>
      <c r="E10" s="91"/>
      <c r="F10" s="85" t="s">
        <v>14</v>
      </c>
      <c r="G10" s="86"/>
      <c r="H10" s="12">
        <f t="shared" ref="H10:I10" si="3">SUM(H9)</f>
        <v>560017</v>
      </c>
      <c r="I10" s="12">
        <f t="shared" si="3"/>
        <v>499684</v>
      </c>
      <c r="J10" s="22">
        <f t="shared" si="0"/>
        <v>0.89226577050339539</v>
      </c>
      <c r="K10" s="23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1" ht="15.75" customHeight="1">
      <c r="A11" s="1"/>
      <c r="B11" s="1"/>
      <c r="C11" s="2"/>
      <c r="D11" s="91"/>
      <c r="E11" s="87" t="s">
        <v>21</v>
      </c>
      <c r="F11" s="86"/>
      <c r="G11" s="86"/>
      <c r="H11" s="24">
        <f t="shared" ref="H11:I11" si="4">SUM(H6,H8,H10)</f>
        <v>560017</v>
      </c>
      <c r="I11" s="24">
        <f t="shared" si="4"/>
        <v>499684</v>
      </c>
      <c r="J11" s="25">
        <f t="shared" si="0"/>
        <v>0.89226577050339539</v>
      </c>
      <c r="K11" s="25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15.75" customHeight="1">
      <c r="A12" s="1"/>
      <c r="B12" s="1"/>
      <c r="C12" s="1"/>
      <c r="D12" s="1"/>
      <c r="E12" s="1"/>
      <c r="F12" s="1"/>
      <c r="G12" s="1"/>
      <c r="H12" s="1"/>
      <c r="I12" s="26"/>
      <c r="J12" s="27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15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15.75" customHeight="1">
      <c r="A14" s="1"/>
      <c r="B14" s="88"/>
      <c r="C14" s="89"/>
      <c r="D14" s="89"/>
      <c r="E14" s="89"/>
      <c r="F14" s="89"/>
      <c r="G14" s="89"/>
      <c r="H14" s="89"/>
      <c r="I14" s="89"/>
      <c r="J14" s="89"/>
      <c r="K14" s="89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15.75" customHeight="1">
      <c r="A15" s="1"/>
      <c r="B15" s="28" t="s">
        <v>1</v>
      </c>
      <c r="C15" s="28" t="s">
        <v>22</v>
      </c>
      <c r="D15" s="28" t="s">
        <v>23</v>
      </c>
      <c r="E15" s="28" t="s">
        <v>2</v>
      </c>
      <c r="F15" s="28" t="s">
        <v>24</v>
      </c>
      <c r="G15" s="28"/>
      <c r="H15" s="29" t="s">
        <v>25</v>
      </c>
      <c r="I15" s="29" t="s">
        <v>6</v>
      </c>
      <c r="J15" s="30" t="s">
        <v>7</v>
      </c>
      <c r="K15" s="28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15.75" customHeight="1">
      <c r="A16" s="1"/>
      <c r="B16" s="90" t="s">
        <v>26</v>
      </c>
      <c r="C16" s="92" t="s">
        <v>21</v>
      </c>
      <c r="D16" s="86"/>
      <c r="E16" s="86"/>
      <c r="F16" s="86"/>
      <c r="G16" s="93"/>
      <c r="H16" s="31">
        <v>0</v>
      </c>
      <c r="I16" s="31">
        <v>0</v>
      </c>
      <c r="J16" s="32" t="str">
        <f>J7</f>
        <v>-%</v>
      </c>
      <c r="K16" s="33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15.75" customHeight="1">
      <c r="A17" s="1"/>
      <c r="B17" s="9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15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5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5.75" customHeight="1">
      <c r="A20" s="1"/>
      <c r="B20" s="1"/>
      <c r="C20" s="1"/>
      <c r="D20" s="1"/>
      <c r="E20" s="1"/>
      <c r="F20" s="1"/>
      <c r="G20" s="1"/>
      <c r="H20" s="8" t="s">
        <v>21</v>
      </c>
      <c r="I20" s="34" t="s">
        <v>27</v>
      </c>
      <c r="J20" s="35" t="s">
        <v>28</v>
      </c>
      <c r="K20" s="36" t="s">
        <v>29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5.75" customHeight="1">
      <c r="A21" s="1"/>
      <c r="B21" s="1"/>
      <c r="C21" s="1"/>
      <c r="D21" s="1"/>
      <c r="E21" s="1"/>
      <c r="F21" s="37"/>
      <c r="G21" s="37"/>
      <c r="H21" s="38" t="s">
        <v>0</v>
      </c>
      <c r="I21" s="9">
        <f t="shared" ref="I21:J21" si="5">H11</f>
        <v>560017</v>
      </c>
      <c r="J21" s="9">
        <f t="shared" si="5"/>
        <v>499684</v>
      </c>
      <c r="K21" s="11">
        <f t="shared" ref="K21:K23" si="6">IFERROR(J21/I21,"-%")</f>
        <v>0.89226577050339539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5.75" customHeight="1">
      <c r="A22" s="1"/>
      <c r="B22" s="1"/>
      <c r="C22" s="1"/>
      <c r="D22" s="1"/>
      <c r="E22" s="1"/>
      <c r="F22" s="37"/>
      <c r="G22" s="37"/>
      <c r="H22" s="38" t="s">
        <v>30</v>
      </c>
      <c r="I22" s="9">
        <f t="shared" ref="I22:J22" si="7">SUM(H16)</f>
        <v>0</v>
      </c>
      <c r="J22" s="9">
        <f t="shared" si="7"/>
        <v>0</v>
      </c>
      <c r="K22" s="11" t="str">
        <f t="shared" si="6"/>
        <v>-%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5.75" customHeight="1">
      <c r="A23" s="1"/>
      <c r="B23" s="1"/>
      <c r="C23" s="1"/>
      <c r="D23" s="1"/>
      <c r="E23" s="1"/>
      <c r="F23" s="37"/>
      <c r="G23" s="37"/>
      <c r="H23" s="39" t="s">
        <v>31</v>
      </c>
      <c r="I23" s="40">
        <f t="shared" ref="I23:J23" si="8">I21-I22</f>
        <v>560017</v>
      </c>
      <c r="J23" s="40">
        <f t="shared" si="8"/>
        <v>499684</v>
      </c>
      <c r="K23" s="41">
        <f t="shared" si="6"/>
        <v>0.89226577050339539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5.75" customHeight="1">
      <c r="A24" s="1"/>
      <c r="B24" s="1"/>
      <c r="C24" s="1"/>
      <c r="D24" s="1"/>
      <c r="E24" s="1"/>
      <c r="F24" s="37"/>
      <c r="G24" s="37"/>
      <c r="H24" s="37"/>
      <c r="I24" s="37"/>
      <c r="J24" s="37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5.75" customHeight="1">
      <c r="A28" s="1"/>
      <c r="B28" s="1"/>
      <c r="C28" s="1"/>
      <c r="D28" s="1"/>
      <c r="E28" s="1"/>
      <c r="F28" s="1"/>
      <c r="G28" s="1"/>
      <c r="H28" s="8" t="s">
        <v>10</v>
      </c>
      <c r="I28" s="34" t="s">
        <v>27</v>
      </c>
      <c r="J28" s="35" t="s">
        <v>28</v>
      </c>
      <c r="K28" s="36" t="s">
        <v>29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5.75" customHeight="1">
      <c r="A29" s="1"/>
      <c r="B29" s="1"/>
      <c r="C29" s="1"/>
      <c r="D29" s="1"/>
      <c r="E29" s="1"/>
      <c r="F29" s="1"/>
      <c r="G29" s="1"/>
      <c r="H29" s="38" t="s">
        <v>0</v>
      </c>
      <c r="I29" s="9">
        <f t="shared" ref="I29:J29" si="9">H6</f>
        <v>0</v>
      </c>
      <c r="J29" s="9">
        <f t="shared" si="9"/>
        <v>0</v>
      </c>
      <c r="K29" s="42" t="str">
        <f t="shared" ref="K29:K31" si="10">IFERROR(J29/I29,"-%")</f>
        <v>-%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5.75" customHeight="1">
      <c r="A30" s="1"/>
      <c r="B30" s="1"/>
      <c r="C30" s="1"/>
      <c r="D30" s="1"/>
      <c r="E30" s="1"/>
      <c r="F30" s="1"/>
      <c r="G30" s="1"/>
      <c r="H30" s="38" t="s">
        <v>30</v>
      </c>
      <c r="I30" s="9" t="s">
        <v>13</v>
      </c>
      <c r="J30" s="9" t="s">
        <v>13</v>
      </c>
      <c r="K30" s="42" t="str">
        <f t="shared" si="10"/>
        <v>-%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5.75" customHeight="1">
      <c r="A31" s="1"/>
      <c r="B31" s="1"/>
      <c r="C31" s="1"/>
      <c r="D31" s="1"/>
      <c r="E31" s="1"/>
      <c r="F31" s="1"/>
      <c r="G31" s="1"/>
      <c r="H31" s="39" t="s">
        <v>31</v>
      </c>
      <c r="I31" s="40">
        <f t="shared" ref="I31:J31" si="11">I29</f>
        <v>0</v>
      </c>
      <c r="J31" s="40">
        <f t="shared" si="11"/>
        <v>0</v>
      </c>
      <c r="K31" s="43" t="str">
        <f t="shared" si="10"/>
        <v>-%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15.75" customHeight="1">
      <c r="A33" s="1"/>
      <c r="B33" s="1"/>
      <c r="C33" s="1"/>
      <c r="D33" s="1"/>
      <c r="E33" s="1"/>
      <c r="F33" s="1"/>
      <c r="G33" s="1"/>
      <c r="H33" s="8" t="s">
        <v>15</v>
      </c>
      <c r="I33" s="34" t="s">
        <v>27</v>
      </c>
      <c r="J33" s="35" t="s">
        <v>28</v>
      </c>
      <c r="K33" s="36" t="s">
        <v>29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15.75" customHeight="1">
      <c r="A34" s="1"/>
      <c r="B34" s="1"/>
      <c r="C34" s="1"/>
      <c r="D34" s="1"/>
      <c r="E34" s="1"/>
      <c r="F34" s="1"/>
      <c r="G34" s="1"/>
      <c r="H34" s="38" t="s">
        <v>0</v>
      </c>
      <c r="I34" s="9">
        <f t="shared" ref="I34:J34" si="12">H8</f>
        <v>0</v>
      </c>
      <c r="J34" s="9">
        <f t="shared" si="12"/>
        <v>0</v>
      </c>
      <c r="K34" s="11" t="str">
        <f t="shared" ref="K34:K36" si="13">IFERROR(J34/I34,"-%")</f>
        <v>-%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15.75" customHeight="1">
      <c r="A35" s="1"/>
      <c r="B35" s="1"/>
      <c r="C35" s="1"/>
      <c r="D35" s="1"/>
      <c r="E35" s="1"/>
      <c r="F35" s="1"/>
      <c r="G35" s="1"/>
      <c r="H35" s="38" t="s">
        <v>30</v>
      </c>
      <c r="I35" s="9">
        <f t="shared" ref="I35:J35" si="14">H16</f>
        <v>0</v>
      </c>
      <c r="J35" s="9">
        <f t="shared" si="14"/>
        <v>0</v>
      </c>
      <c r="K35" s="11" t="str">
        <f t="shared" si="13"/>
        <v>-%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15.75" customHeight="1">
      <c r="A36" s="1"/>
      <c r="B36" s="1"/>
      <c r="C36" s="1"/>
      <c r="D36" s="1"/>
      <c r="E36" s="1"/>
      <c r="F36" s="1"/>
      <c r="G36" s="1"/>
      <c r="H36" s="39" t="s">
        <v>31</v>
      </c>
      <c r="I36" s="40">
        <f t="shared" ref="I36:J36" si="15">I34-I35</f>
        <v>0</v>
      </c>
      <c r="J36" s="40">
        <f t="shared" si="15"/>
        <v>0</v>
      </c>
      <c r="K36" s="22" t="str">
        <f t="shared" si="13"/>
        <v>-%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5.75" customHeight="1">
      <c r="A38" s="1"/>
      <c r="B38" s="1"/>
      <c r="C38" s="1"/>
      <c r="D38" s="1"/>
      <c r="E38" s="1"/>
      <c r="F38" s="1"/>
      <c r="G38" s="1"/>
      <c r="H38" s="8" t="s">
        <v>18</v>
      </c>
      <c r="I38" s="34" t="s">
        <v>27</v>
      </c>
      <c r="J38" s="35" t="s">
        <v>28</v>
      </c>
      <c r="K38" s="36" t="s">
        <v>29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5.75" customHeight="1">
      <c r="A39" s="1"/>
      <c r="B39" s="1"/>
      <c r="C39" s="1"/>
      <c r="D39" s="1"/>
      <c r="E39" s="1"/>
      <c r="F39" s="1"/>
      <c r="G39" s="1"/>
      <c r="H39" s="38" t="s">
        <v>0</v>
      </c>
      <c r="I39" s="9">
        <f t="shared" ref="I39:J39" si="16">H9</f>
        <v>560017</v>
      </c>
      <c r="J39" s="9">
        <f t="shared" si="16"/>
        <v>499684</v>
      </c>
      <c r="K39" s="11">
        <f t="shared" ref="K39:K41" si="17">IFERROR(J39/I39,"-%")</f>
        <v>0.89226577050339539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5.75" customHeight="1">
      <c r="A40" s="1"/>
      <c r="B40" s="1"/>
      <c r="C40" s="1"/>
      <c r="D40" s="1"/>
      <c r="E40" s="1"/>
      <c r="F40" s="1"/>
      <c r="G40" s="1"/>
      <c r="H40" s="38" t="s">
        <v>30</v>
      </c>
      <c r="I40" s="9" t="s">
        <v>13</v>
      </c>
      <c r="J40" s="9" t="s">
        <v>13</v>
      </c>
      <c r="K40" s="8" t="str">
        <f t="shared" si="17"/>
        <v>-%</v>
      </c>
      <c r="L40" s="1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ht="15.75" customHeight="1">
      <c r="A41" s="1"/>
      <c r="B41" s="1"/>
      <c r="C41" s="1"/>
      <c r="D41" s="1"/>
      <c r="E41" s="1"/>
      <c r="F41" s="1"/>
      <c r="G41" s="1"/>
      <c r="H41" s="39" t="s">
        <v>31</v>
      </c>
      <c r="I41" s="40">
        <f t="shared" ref="I41:J41" si="18">SUM(I39:I40)</f>
        <v>560017</v>
      </c>
      <c r="J41" s="40">
        <f t="shared" si="18"/>
        <v>499684</v>
      </c>
      <c r="K41" s="43">
        <f t="shared" si="17"/>
        <v>0.89226577050339539</v>
      </c>
      <c r="L41" s="1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</row>
    <row r="44" spans="1:31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:31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31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1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1:31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1:31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:31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:31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:31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:31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1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:31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:31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:31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1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:31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:3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:31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:31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:31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:31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:31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:31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:31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:31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1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1:31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1:31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1:31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1:31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1:31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1:31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1: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1:31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1:31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1:31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1:31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1:31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1:31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1:31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1:31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1:31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1:3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1:31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1:31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1:31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1:31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1:31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1:31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1:31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1:31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1:31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1:3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1:31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1:31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1:31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1:31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1:31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1:31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1:31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1:31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1:31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1:3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1:31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1:31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1:31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1:31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1:31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1:31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1:31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1:31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1:31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1:3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1:31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1:31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1:31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1:31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1:31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1:31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1:31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1:31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1:31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1:3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1:31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1:31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1:31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1:31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1:31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1:31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1:31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1:31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1:31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1:3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1:31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1:31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1:31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1:31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1:31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1:31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1:31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1:31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1:31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1:3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1:31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1:31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1:31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1:31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1:31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1:31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1:31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1:31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1:31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1:3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1:31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1:31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1:31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1:31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1:31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1:31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1:31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1:31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1:31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1:3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1:31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1:31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1:31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1:31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1:31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1:31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1:31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1:31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1:31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1: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1:31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1:31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1:31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1:31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1:31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1:31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1:31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1:31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1:31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1:3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1:31" ht="15.75" customHeight="1"/>
    <row r="243" spans="1:31" ht="15.75" customHeight="1"/>
    <row r="244" spans="1:31" ht="15.75" customHeight="1"/>
    <row r="245" spans="1:31" ht="15.75" customHeight="1"/>
    <row r="246" spans="1:31" ht="15.75" customHeight="1"/>
    <row r="247" spans="1:31" ht="15.75" customHeight="1"/>
    <row r="248" spans="1:31" ht="15.75" customHeight="1"/>
    <row r="249" spans="1:31" ht="15.75" customHeight="1"/>
    <row r="250" spans="1:31" ht="15.75" customHeight="1"/>
    <row r="251" spans="1:31" ht="15.75" customHeight="1"/>
    <row r="252" spans="1:31" ht="15.75" customHeight="1"/>
    <row r="253" spans="1:31" ht="15.75" customHeight="1"/>
    <row r="254" spans="1:31" ht="15.75" customHeight="1"/>
    <row r="255" spans="1:31" ht="15.75" customHeight="1"/>
    <row r="256" spans="1:31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</sheetData>
  <mergeCells count="12">
    <mergeCell ref="D3:K3"/>
    <mergeCell ref="D5:D11"/>
    <mergeCell ref="E5:E6"/>
    <mergeCell ref="F6:G6"/>
    <mergeCell ref="E7:E8"/>
    <mergeCell ref="F8:G8"/>
    <mergeCell ref="E9:E10"/>
    <mergeCell ref="F10:G10"/>
    <mergeCell ref="E11:G11"/>
    <mergeCell ref="B14:K14"/>
    <mergeCell ref="B16:B17"/>
    <mergeCell ref="C16:G16"/>
  </mergeCells>
  <phoneticPr fontId="14" type="noConversion"/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4.44140625" defaultRowHeight="15" customHeight="1"/>
  <cols>
    <col min="1" max="26" width="11.441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honeticPr fontId="14" type="noConversion"/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C1000"/>
  <sheetViews>
    <sheetView workbookViewId="0"/>
  </sheetViews>
  <sheetFormatPr defaultColWidth="14.44140625" defaultRowHeight="15" customHeight="1"/>
  <cols>
    <col min="4" max="4" width="25.44140625" customWidth="1"/>
    <col min="5" max="5" width="14.88671875" customWidth="1"/>
    <col min="6" max="6" width="33.109375" customWidth="1"/>
    <col min="8" max="8" width="17.88671875" customWidth="1"/>
    <col min="9" max="9" width="15.109375" customWidth="1"/>
    <col min="10" max="11" width="15" customWidth="1"/>
  </cols>
  <sheetData>
    <row r="1" spans="1:29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5.75" customHeight="1">
      <c r="A3" s="1"/>
      <c r="B3" s="1"/>
      <c r="C3" s="2"/>
      <c r="D3" s="108" t="s">
        <v>0</v>
      </c>
      <c r="E3" s="86"/>
      <c r="F3" s="86"/>
      <c r="G3" s="86"/>
      <c r="H3" s="86"/>
      <c r="I3" s="86"/>
      <c r="J3" s="86"/>
      <c r="K3" s="9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5.75" customHeight="1">
      <c r="A4" s="1"/>
      <c r="B4" s="1"/>
      <c r="C4" s="2"/>
      <c r="D4" s="4" t="s">
        <v>1</v>
      </c>
      <c r="E4" s="4" t="s">
        <v>2</v>
      </c>
      <c r="F4" s="4" t="s">
        <v>3</v>
      </c>
      <c r="G4" s="4" t="s">
        <v>4</v>
      </c>
      <c r="H4" s="5" t="s">
        <v>25</v>
      </c>
      <c r="I4" s="5" t="s">
        <v>6</v>
      </c>
      <c r="J4" s="6" t="s">
        <v>7</v>
      </c>
      <c r="K4" s="4" t="s">
        <v>8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5.75" customHeight="1">
      <c r="A5" s="1"/>
      <c r="B5" s="1"/>
      <c r="C5" s="2"/>
      <c r="D5" s="100" t="s">
        <v>1</v>
      </c>
      <c r="E5" s="100" t="s">
        <v>10</v>
      </c>
      <c r="F5" s="45" t="s">
        <v>32</v>
      </c>
      <c r="G5" s="20" t="s">
        <v>12</v>
      </c>
      <c r="H5" s="46">
        <v>396000</v>
      </c>
      <c r="I5" s="47">
        <v>550000</v>
      </c>
      <c r="J5" s="48">
        <f>I5/H5</f>
        <v>1.3888888888888888</v>
      </c>
      <c r="K5" s="20" t="s">
        <v>33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5.75" customHeight="1">
      <c r="A6" s="1"/>
      <c r="B6" s="1"/>
      <c r="C6" s="2"/>
      <c r="D6" s="96"/>
      <c r="E6" s="96"/>
      <c r="F6" s="7" t="s">
        <v>34</v>
      </c>
      <c r="G6" s="8" t="s">
        <v>12</v>
      </c>
      <c r="H6" s="9"/>
      <c r="I6" s="10"/>
      <c r="J6" s="11" t="str">
        <f t="shared" ref="J6:J23" si="0">IFERROR(I6/H6,"-%")</f>
        <v>-%</v>
      </c>
      <c r="K6" s="8" t="s">
        <v>35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5.75" customHeight="1">
      <c r="A7" s="1"/>
      <c r="B7" s="1"/>
      <c r="C7" s="2"/>
      <c r="D7" s="96"/>
      <c r="E7" s="96"/>
      <c r="F7" s="7" t="s">
        <v>36</v>
      </c>
      <c r="G7" s="8" t="s">
        <v>37</v>
      </c>
      <c r="H7" s="9"/>
      <c r="I7" s="10"/>
      <c r="J7" s="11" t="str">
        <f t="shared" si="0"/>
        <v>-%</v>
      </c>
      <c r="K7" s="8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5.75" customHeight="1">
      <c r="A8" s="1"/>
      <c r="B8" s="1"/>
      <c r="C8" s="2"/>
      <c r="D8" s="96"/>
      <c r="E8" s="96"/>
      <c r="F8" s="7" t="s">
        <v>38</v>
      </c>
      <c r="G8" s="8" t="s">
        <v>39</v>
      </c>
      <c r="H8" s="9">
        <v>0</v>
      </c>
      <c r="I8" s="10"/>
      <c r="J8" s="11" t="str">
        <f t="shared" si="0"/>
        <v>-%</v>
      </c>
      <c r="K8" s="8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5.75" customHeight="1">
      <c r="A9" s="1"/>
      <c r="B9" s="1"/>
      <c r="C9" s="2"/>
      <c r="D9" s="96"/>
      <c r="E9" s="96"/>
      <c r="F9" s="7" t="s">
        <v>40</v>
      </c>
      <c r="G9" s="8" t="s">
        <v>41</v>
      </c>
      <c r="H9" s="9"/>
      <c r="I9" s="10"/>
      <c r="J9" s="11" t="str">
        <f t="shared" si="0"/>
        <v>-%</v>
      </c>
      <c r="K9" s="8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5.75" customHeight="1">
      <c r="A10" s="1"/>
      <c r="B10" s="1"/>
      <c r="C10" s="2"/>
      <c r="D10" s="96"/>
      <c r="E10" s="96"/>
      <c r="F10" s="7"/>
      <c r="G10" s="8"/>
      <c r="H10" s="9"/>
      <c r="I10" s="10"/>
      <c r="J10" s="11" t="str">
        <f t="shared" si="0"/>
        <v>-%</v>
      </c>
      <c r="K10" s="8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5.75" customHeight="1">
      <c r="A11" s="1"/>
      <c r="B11" s="1"/>
      <c r="C11" s="2"/>
      <c r="D11" s="96"/>
      <c r="E11" s="96"/>
      <c r="F11" s="7"/>
      <c r="G11" s="8"/>
      <c r="H11" s="9"/>
      <c r="I11" s="10"/>
      <c r="J11" s="11" t="str">
        <f t="shared" si="0"/>
        <v>-%</v>
      </c>
      <c r="K11" s="8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5.75" customHeight="1">
      <c r="A12" s="1"/>
      <c r="B12" s="1"/>
      <c r="C12" s="2"/>
      <c r="D12" s="96"/>
      <c r="E12" s="91"/>
      <c r="F12" s="109" t="s">
        <v>14</v>
      </c>
      <c r="G12" s="93"/>
      <c r="H12" s="12">
        <f t="shared" ref="H12:I12" si="1">SUM(H5:H11)</f>
        <v>396000</v>
      </c>
      <c r="I12" s="13">
        <f t="shared" si="1"/>
        <v>550000</v>
      </c>
      <c r="J12" s="14">
        <f t="shared" si="0"/>
        <v>1.3888888888888888</v>
      </c>
      <c r="K12" s="15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5.75" customHeight="1">
      <c r="A13" s="1"/>
      <c r="B13" s="1"/>
      <c r="C13" s="2"/>
      <c r="D13" s="96"/>
      <c r="E13" s="100" t="s">
        <v>15</v>
      </c>
      <c r="F13" s="45" t="s">
        <v>42</v>
      </c>
      <c r="G13" s="20" t="s">
        <v>43</v>
      </c>
      <c r="H13" s="46">
        <v>1000000</v>
      </c>
      <c r="I13" s="46">
        <v>1000000</v>
      </c>
      <c r="J13" s="11">
        <f t="shared" si="0"/>
        <v>1</v>
      </c>
      <c r="K13" s="20" t="s">
        <v>33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5.75" customHeight="1">
      <c r="A14" s="1"/>
      <c r="B14" s="1"/>
      <c r="C14" s="2"/>
      <c r="D14" s="96"/>
      <c r="E14" s="96"/>
      <c r="F14" s="7"/>
      <c r="G14" s="8"/>
      <c r="H14" s="9"/>
      <c r="I14" s="9"/>
      <c r="J14" s="11" t="str">
        <f t="shared" si="0"/>
        <v>-%</v>
      </c>
      <c r="K14" s="8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5.75" customHeight="1">
      <c r="A15" s="1"/>
      <c r="B15" s="1"/>
      <c r="C15" s="2"/>
      <c r="D15" s="96"/>
      <c r="E15" s="96"/>
      <c r="F15" s="7"/>
      <c r="G15" s="8"/>
      <c r="H15" s="9"/>
      <c r="I15" s="9"/>
      <c r="J15" s="11" t="str">
        <f t="shared" si="0"/>
        <v>-%</v>
      </c>
      <c r="K15" s="8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5.75" customHeight="1">
      <c r="A16" s="1"/>
      <c r="B16" s="1"/>
      <c r="C16" s="2"/>
      <c r="D16" s="96"/>
      <c r="E16" s="96"/>
      <c r="F16" s="7"/>
      <c r="G16" s="8"/>
      <c r="H16" s="9"/>
      <c r="I16" s="9"/>
      <c r="J16" s="11" t="str">
        <f t="shared" si="0"/>
        <v>-%</v>
      </c>
      <c r="K16" s="8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5.75" customHeight="1">
      <c r="A17" s="1"/>
      <c r="B17" s="1"/>
      <c r="C17" s="2"/>
      <c r="D17" s="96"/>
      <c r="E17" s="96"/>
      <c r="F17" s="7"/>
      <c r="G17" s="8"/>
      <c r="H17" s="9"/>
      <c r="I17" s="9"/>
      <c r="J17" s="11" t="str">
        <f t="shared" si="0"/>
        <v>-%</v>
      </c>
      <c r="K17" s="8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5.75" customHeight="1">
      <c r="A18" s="1"/>
      <c r="B18" s="1"/>
      <c r="C18" s="2"/>
      <c r="D18" s="96"/>
      <c r="E18" s="91"/>
      <c r="F18" s="109" t="s">
        <v>14</v>
      </c>
      <c r="G18" s="93"/>
      <c r="H18" s="12">
        <f t="shared" ref="H18:I18" si="2">SUM(H13:H17)</f>
        <v>1000000</v>
      </c>
      <c r="I18" s="12">
        <f t="shared" si="2"/>
        <v>1000000</v>
      </c>
      <c r="J18" s="14">
        <f t="shared" si="0"/>
        <v>1</v>
      </c>
      <c r="K18" s="15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5.75" customHeight="1">
      <c r="A19" s="1"/>
      <c r="B19" s="1"/>
      <c r="C19" s="2"/>
      <c r="D19" s="96"/>
      <c r="E19" s="100" t="s">
        <v>18</v>
      </c>
      <c r="F19" s="45" t="s">
        <v>44</v>
      </c>
      <c r="G19" s="20" t="s">
        <v>20</v>
      </c>
      <c r="H19" s="46">
        <v>1000000</v>
      </c>
      <c r="I19" s="46">
        <v>1000000</v>
      </c>
      <c r="J19" s="11">
        <f t="shared" si="0"/>
        <v>1</v>
      </c>
      <c r="K19" s="20" t="s">
        <v>33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5.75" customHeight="1">
      <c r="A20" s="1"/>
      <c r="B20" s="1"/>
      <c r="C20" s="2"/>
      <c r="D20" s="96"/>
      <c r="E20" s="96"/>
      <c r="F20" s="7" t="s">
        <v>45</v>
      </c>
      <c r="G20" s="8"/>
      <c r="H20" s="9"/>
      <c r="I20" s="10"/>
      <c r="J20" s="11" t="str">
        <f t="shared" si="0"/>
        <v>-%</v>
      </c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5.75" customHeight="1">
      <c r="A21" s="1"/>
      <c r="B21" s="1"/>
      <c r="C21" s="2"/>
      <c r="D21" s="96"/>
      <c r="E21" s="96"/>
      <c r="F21" s="7"/>
      <c r="G21" s="8"/>
      <c r="H21" s="9"/>
      <c r="I21" s="10"/>
      <c r="J21" s="11" t="str">
        <f t="shared" si="0"/>
        <v>-%</v>
      </c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5.75" customHeight="1">
      <c r="A22" s="1"/>
      <c r="B22" s="1"/>
      <c r="C22" s="2"/>
      <c r="D22" s="96"/>
      <c r="E22" s="91"/>
      <c r="F22" s="109" t="s">
        <v>14</v>
      </c>
      <c r="G22" s="93"/>
      <c r="H22" s="12">
        <f t="shared" ref="H22:I22" si="3">SUM(H19:H21)</f>
        <v>1000000</v>
      </c>
      <c r="I22" s="12">
        <f t="shared" si="3"/>
        <v>1000000</v>
      </c>
      <c r="J22" s="14">
        <f t="shared" si="0"/>
        <v>1</v>
      </c>
      <c r="K22" s="15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5.75" customHeight="1">
      <c r="A23" s="1"/>
      <c r="B23" s="1"/>
      <c r="C23" s="2"/>
      <c r="D23" s="91"/>
      <c r="E23" s="87" t="s">
        <v>21</v>
      </c>
      <c r="F23" s="86"/>
      <c r="G23" s="93"/>
      <c r="H23" s="24">
        <f t="shared" ref="H23:I23" si="4">SUM(H12,H18,H22)</f>
        <v>2396000</v>
      </c>
      <c r="I23" s="49">
        <f t="shared" si="4"/>
        <v>2550000</v>
      </c>
      <c r="J23" s="50">
        <f t="shared" si="0"/>
        <v>1.0642737896494157</v>
      </c>
      <c r="K23" s="5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5.75" customHeight="1">
      <c r="A24" s="1"/>
      <c r="B24" s="1"/>
      <c r="C24" s="1"/>
      <c r="D24" s="1"/>
      <c r="E24" s="1"/>
      <c r="F24" s="1"/>
      <c r="G24" s="1"/>
      <c r="H24" s="26"/>
      <c r="I24" s="27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5.75" customHeight="1">
      <c r="A25" s="1"/>
      <c r="B25" s="114" t="s">
        <v>30</v>
      </c>
      <c r="C25" s="86"/>
      <c r="D25" s="86"/>
      <c r="E25" s="86"/>
      <c r="F25" s="86"/>
      <c r="G25" s="86"/>
      <c r="H25" s="86"/>
      <c r="I25" s="86"/>
      <c r="J25" s="86"/>
      <c r="K25" s="93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5.75" customHeight="1">
      <c r="A26" s="1"/>
      <c r="B26" s="52" t="s">
        <v>1</v>
      </c>
      <c r="C26" s="53" t="s">
        <v>22</v>
      </c>
      <c r="D26" s="53" t="s">
        <v>23</v>
      </c>
      <c r="E26" s="53" t="s">
        <v>2</v>
      </c>
      <c r="F26" s="53" t="s">
        <v>24</v>
      </c>
      <c r="G26" s="54" t="s">
        <v>4</v>
      </c>
      <c r="H26" s="54" t="s">
        <v>25</v>
      </c>
      <c r="I26" s="54" t="s">
        <v>6</v>
      </c>
      <c r="J26" s="55" t="s">
        <v>7</v>
      </c>
      <c r="K26" s="56" t="s">
        <v>46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5.75" customHeight="1">
      <c r="A27" s="1"/>
      <c r="B27" s="113" t="s">
        <v>1</v>
      </c>
      <c r="C27" s="104" t="s">
        <v>47</v>
      </c>
      <c r="D27" s="104" t="s">
        <v>48</v>
      </c>
      <c r="E27" s="57" t="s">
        <v>10</v>
      </c>
      <c r="F27" s="57" t="s">
        <v>49</v>
      </c>
      <c r="G27" s="57" t="s">
        <v>50</v>
      </c>
      <c r="H27" s="57">
        <v>90000</v>
      </c>
      <c r="I27" s="57">
        <v>105000</v>
      </c>
      <c r="J27" s="11">
        <f t="shared" ref="J27:J59" si="5">IFERROR(I27/H27,"-%")</f>
        <v>1.1666666666666667</v>
      </c>
      <c r="K27" s="58" t="s">
        <v>51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5.75" customHeight="1">
      <c r="A28" s="1"/>
      <c r="B28" s="96"/>
      <c r="C28" s="96"/>
      <c r="D28" s="96"/>
      <c r="E28" s="9" t="s">
        <v>10</v>
      </c>
      <c r="F28" s="9" t="s">
        <v>52</v>
      </c>
      <c r="G28" s="9" t="s">
        <v>53</v>
      </c>
      <c r="H28" s="9">
        <v>50000</v>
      </c>
      <c r="I28" s="57">
        <v>50000</v>
      </c>
      <c r="J28" s="11">
        <f t="shared" si="5"/>
        <v>1</v>
      </c>
      <c r="K28" s="59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5.75" customHeight="1">
      <c r="A29" s="1"/>
      <c r="B29" s="96"/>
      <c r="C29" s="96"/>
      <c r="D29" s="91"/>
      <c r="E29" s="115" t="s">
        <v>14</v>
      </c>
      <c r="F29" s="116"/>
      <c r="G29" s="116"/>
      <c r="H29" s="12">
        <f t="shared" ref="H29:I29" si="6">SUM(H27:H28)</f>
        <v>140000</v>
      </c>
      <c r="I29" s="60">
        <f t="shared" si="6"/>
        <v>155000</v>
      </c>
      <c r="J29" s="14">
        <f t="shared" si="5"/>
        <v>1.1071428571428572</v>
      </c>
      <c r="K29" s="6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5.75" customHeight="1">
      <c r="A30" s="1"/>
      <c r="B30" s="96"/>
      <c r="C30" s="96"/>
      <c r="D30" s="104" t="s">
        <v>38</v>
      </c>
      <c r="E30" s="57" t="s">
        <v>10</v>
      </c>
      <c r="F30" s="57" t="s">
        <v>38</v>
      </c>
      <c r="G30" s="57" t="s">
        <v>54</v>
      </c>
      <c r="H30" s="57">
        <v>0</v>
      </c>
      <c r="I30" s="57">
        <v>50000</v>
      </c>
      <c r="J30" s="11" t="str">
        <f t="shared" si="5"/>
        <v>-%</v>
      </c>
      <c r="K30" s="8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5.75" customHeight="1">
      <c r="A31" s="1"/>
      <c r="B31" s="96"/>
      <c r="C31" s="96"/>
      <c r="D31" s="91"/>
      <c r="E31" s="103" t="s">
        <v>14</v>
      </c>
      <c r="F31" s="86"/>
      <c r="G31" s="93"/>
      <c r="H31" s="60">
        <v>0</v>
      </c>
      <c r="I31" s="60">
        <f>SUM(I30)</f>
        <v>50000</v>
      </c>
      <c r="J31" s="14" t="str">
        <f t="shared" si="5"/>
        <v>-%</v>
      </c>
      <c r="K31" s="6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5.75" customHeight="1">
      <c r="A32" s="1"/>
      <c r="B32" s="96"/>
      <c r="C32" s="91"/>
      <c r="D32" s="105" t="s">
        <v>55</v>
      </c>
      <c r="E32" s="86"/>
      <c r="F32" s="86"/>
      <c r="G32" s="93"/>
      <c r="H32" s="62">
        <f t="shared" ref="H32:I32" si="7">SUM(H29, H31)</f>
        <v>140000</v>
      </c>
      <c r="I32" s="62">
        <f t="shared" si="7"/>
        <v>205000</v>
      </c>
      <c r="J32" s="63">
        <f t="shared" si="5"/>
        <v>1.4642857142857142</v>
      </c>
      <c r="K32" s="64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5.75" customHeight="1">
      <c r="A33" s="1"/>
      <c r="B33" s="96"/>
      <c r="C33" s="110" t="s">
        <v>56</v>
      </c>
      <c r="D33" s="112" t="s">
        <v>57</v>
      </c>
      <c r="E33" s="65" t="s">
        <v>10</v>
      </c>
      <c r="F33" s="66" t="s">
        <v>58</v>
      </c>
      <c r="G33" s="66" t="s">
        <v>59</v>
      </c>
      <c r="H33" s="57">
        <v>50000</v>
      </c>
      <c r="I33" s="57">
        <v>16000</v>
      </c>
      <c r="J33" s="11">
        <f t="shared" si="5"/>
        <v>0.32</v>
      </c>
      <c r="K33" s="6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5.75" customHeight="1">
      <c r="A34" s="1"/>
      <c r="B34" s="96"/>
      <c r="C34" s="111"/>
      <c r="D34" s="96"/>
      <c r="E34" s="68" t="s">
        <v>10</v>
      </c>
      <c r="F34" s="69" t="s">
        <v>60</v>
      </c>
      <c r="G34" s="69" t="s">
        <v>61</v>
      </c>
      <c r="H34" s="57">
        <v>30000</v>
      </c>
      <c r="I34" s="57">
        <v>150000</v>
      </c>
      <c r="J34" s="11">
        <f t="shared" si="5"/>
        <v>5</v>
      </c>
      <c r="K34" s="8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5.75" customHeight="1">
      <c r="A35" s="1"/>
      <c r="B35" s="96"/>
      <c r="C35" s="111"/>
      <c r="D35" s="96"/>
      <c r="E35" s="68" t="s">
        <v>10</v>
      </c>
      <c r="F35" s="69" t="s">
        <v>62</v>
      </c>
      <c r="G35" s="69" t="s">
        <v>63</v>
      </c>
      <c r="H35" s="57">
        <v>10000</v>
      </c>
      <c r="I35" s="57">
        <v>100000</v>
      </c>
      <c r="J35" s="11">
        <f t="shared" si="5"/>
        <v>10</v>
      </c>
      <c r="K35" s="8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5.75" customHeight="1">
      <c r="A36" s="1"/>
      <c r="B36" s="96"/>
      <c r="C36" s="111"/>
      <c r="D36" s="91"/>
      <c r="E36" s="103" t="s">
        <v>14</v>
      </c>
      <c r="F36" s="86"/>
      <c r="G36" s="93"/>
      <c r="H36" s="60">
        <f t="shared" ref="H36:I36" si="8">SUM(H33:H35)</f>
        <v>90000</v>
      </c>
      <c r="I36" s="60">
        <f t="shared" si="8"/>
        <v>266000</v>
      </c>
      <c r="J36" s="14">
        <f t="shared" si="5"/>
        <v>2.9555555555555557</v>
      </c>
      <c r="K36" s="6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5.75" customHeight="1">
      <c r="A37" s="1"/>
      <c r="B37" s="96"/>
      <c r="C37" s="111"/>
      <c r="D37" s="102" t="s">
        <v>64</v>
      </c>
      <c r="E37" s="65" t="s">
        <v>15</v>
      </c>
      <c r="F37" s="66" t="s">
        <v>65</v>
      </c>
      <c r="G37" s="66" t="s">
        <v>66</v>
      </c>
      <c r="H37" s="70">
        <v>0</v>
      </c>
      <c r="I37" s="70">
        <v>5000</v>
      </c>
      <c r="J37" s="11" t="str">
        <f t="shared" si="5"/>
        <v>-%</v>
      </c>
      <c r="K37" s="7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5.75" customHeight="1">
      <c r="A38" s="1"/>
      <c r="B38" s="96"/>
      <c r="C38" s="111"/>
      <c r="D38" s="96"/>
      <c r="E38" s="68" t="s">
        <v>15</v>
      </c>
      <c r="F38" s="69" t="s">
        <v>67</v>
      </c>
      <c r="G38" s="69" t="s">
        <v>68</v>
      </c>
      <c r="H38" s="70">
        <v>50000</v>
      </c>
      <c r="I38" s="70">
        <v>40000</v>
      </c>
      <c r="J38" s="11">
        <f t="shared" si="5"/>
        <v>0.8</v>
      </c>
      <c r="K38" s="7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5.75" customHeight="1">
      <c r="A39" s="1"/>
      <c r="B39" s="96"/>
      <c r="C39" s="111"/>
      <c r="D39" s="96"/>
      <c r="E39" s="68" t="s">
        <v>15</v>
      </c>
      <c r="F39" s="69" t="s">
        <v>69</v>
      </c>
      <c r="G39" s="69" t="s">
        <v>70</v>
      </c>
      <c r="H39" s="72">
        <v>100000</v>
      </c>
      <c r="I39" s="70">
        <v>100000</v>
      </c>
      <c r="J39" s="11">
        <f t="shared" si="5"/>
        <v>1</v>
      </c>
      <c r="K39" s="7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5.75" customHeight="1">
      <c r="A40" s="1"/>
      <c r="B40" s="96"/>
      <c r="C40" s="111"/>
      <c r="D40" s="91"/>
      <c r="E40" s="103" t="s">
        <v>14</v>
      </c>
      <c r="F40" s="86"/>
      <c r="G40" s="93"/>
      <c r="H40" s="60">
        <f t="shared" ref="H40:I40" si="9">SUM(H37:H39)</f>
        <v>150000</v>
      </c>
      <c r="I40" s="60">
        <f t="shared" si="9"/>
        <v>145000</v>
      </c>
      <c r="J40" s="14">
        <f t="shared" si="5"/>
        <v>0.96666666666666667</v>
      </c>
      <c r="K40" s="6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5.75" customHeight="1">
      <c r="A41" s="1"/>
      <c r="B41" s="96"/>
      <c r="C41" s="111"/>
      <c r="D41" s="105" t="s">
        <v>55</v>
      </c>
      <c r="E41" s="86"/>
      <c r="F41" s="86"/>
      <c r="G41" s="93"/>
      <c r="H41" s="62">
        <f t="shared" ref="H41:I41" si="10">SUM(H36, H40)</f>
        <v>240000</v>
      </c>
      <c r="I41" s="62">
        <f t="shared" si="10"/>
        <v>411000</v>
      </c>
      <c r="J41" s="63">
        <f t="shared" si="5"/>
        <v>1.7124999999999999</v>
      </c>
      <c r="K41" s="64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5.75" customHeight="1">
      <c r="A42" s="1"/>
      <c r="B42" s="96"/>
      <c r="C42" s="104" t="s">
        <v>71</v>
      </c>
      <c r="D42" s="104" t="s">
        <v>72</v>
      </c>
      <c r="E42" s="9" t="s">
        <v>10</v>
      </c>
      <c r="F42" s="9" t="s">
        <v>73</v>
      </c>
      <c r="G42" s="9" t="s">
        <v>74</v>
      </c>
      <c r="H42" s="9"/>
      <c r="I42" s="9"/>
      <c r="J42" s="11" t="str">
        <f t="shared" si="5"/>
        <v>-%</v>
      </c>
      <c r="K42" s="58" t="s">
        <v>75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5.75" customHeight="1">
      <c r="A43" s="1"/>
      <c r="B43" s="96"/>
      <c r="C43" s="96"/>
      <c r="D43" s="91"/>
      <c r="E43" s="103" t="s">
        <v>14</v>
      </c>
      <c r="F43" s="86"/>
      <c r="G43" s="93"/>
      <c r="H43" s="12">
        <f t="shared" ref="H43:I43" si="11">SUM(H42)</f>
        <v>0</v>
      </c>
      <c r="I43" s="12">
        <f t="shared" si="11"/>
        <v>0</v>
      </c>
      <c r="J43" s="14" t="str">
        <f t="shared" si="5"/>
        <v>-%</v>
      </c>
      <c r="K43" s="73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5.75" customHeight="1">
      <c r="A44" s="1"/>
      <c r="B44" s="96"/>
      <c r="C44" s="96"/>
      <c r="D44" s="104" t="s">
        <v>76</v>
      </c>
      <c r="E44" s="72" t="s">
        <v>10</v>
      </c>
      <c r="F44" s="72" t="s">
        <v>73</v>
      </c>
      <c r="G44" s="72" t="s">
        <v>77</v>
      </c>
      <c r="H44" s="72"/>
      <c r="I44" s="72"/>
      <c r="J44" s="11" t="str">
        <f t="shared" si="5"/>
        <v>-%</v>
      </c>
      <c r="K44" s="58" t="s">
        <v>75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5.75" customHeight="1">
      <c r="A45" s="1"/>
      <c r="B45" s="96"/>
      <c r="C45" s="96"/>
      <c r="D45" s="96"/>
      <c r="E45" s="72" t="s">
        <v>10</v>
      </c>
      <c r="F45" s="72" t="s">
        <v>78</v>
      </c>
      <c r="G45" s="72" t="s">
        <v>79</v>
      </c>
      <c r="H45" s="72"/>
      <c r="I45" s="72"/>
      <c r="J45" s="11" t="str">
        <f t="shared" si="5"/>
        <v>-%</v>
      </c>
      <c r="K45" s="7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5.75" customHeight="1">
      <c r="A46" s="1"/>
      <c r="B46" s="96"/>
      <c r="C46" s="96"/>
      <c r="D46" s="91"/>
      <c r="E46" s="103" t="s">
        <v>14</v>
      </c>
      <c r="F46" s="86"/>
      <c r="G46" s="93"/>
      <c r="H46" s="12">
        <f t="shared" ref="H46:I46" si="12">SUM(H44:H45)</f>
        <v>0</v>
      </c>
      <c r="I46" s="12">
        <f t="shared" si="12"/>
        <v>0</v>
      </c>
      <c r="J46" s="14" t="str">
        <f t="shared" si="5"/>
        <v>-%</v>
      </c>
      <c r="K46" s="73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5.75" customHeight="1">
      <c r="A47" s="1"/>
      <c r="B47" s="96"/>
      <c r="C47" s="96"/>
      <c r="D47" s="104" t="s">
        <v>80</v>
      </c>
      <c r="E47" s="72" t="s">
        <v>10</v>
      </c>
      <c r="F47" s="72" t="s">
        <v>81</v>
      </c>
      <c r="G47" s="72" t="s">
        <v>82</v>
      </c>
      <c r="H47" s="72"/>
      <c r="I47" s="72"/>
      <c r="J47" s="11" t="str">
        <f t="shared" si="5"/>
        <v>-%</v>
      </c>
      <c r="K47" s="58" t="s">
        <v>83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5.75" customHeight="1">
      <c r="A48" s="1"/>
      <c r="B48" s="96"/>
      <c r="C48" s="96"/>
      <c r="D48" s="91"/>
      <c r="E48" s="103" t="s">
        <v>14</v>
      </c>
      <c r="F48" s="86"/>
      <c r="G48" s="93"/>
      <c r="H48" s="12">
        <f t="shared" ref="H48:I48" si="13">SUM(H47)</f>
        <v>0</v>
      </c>
      <c r="I48" s="12">
        <f t="shared" si="13"/>
        <v>0</v>
      </c>
      <c r="J48" s="14" t="str">
        <f t="shared" si="5"/>
        <v>-%</v>
      </c>
      <c r="K48" s="6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5.75" customHeight="1">
      <c r="A49" s="1"/>
      <c r="B49" s="96"/>
      <c r="C49" s="91"/>
      <c r="D49" s="105" t="s">
        <v>55</v>
      </c>
      <c r="E49" s="86"/>
      <c r="F49" s="86"/>
      <c r="G49" s="93"/>
      <c r="H49" s="62">
        <f t="shared" ref="H49:I49" si="14">SUM(H43, H46, H48)</f>
        <v>0</v>
      </c>
      <c r="I49" s="62">
        <f t="shared" si="14"/>
        <v>0</v>
      </c>
      <c r="J49" s="63" t="str">
        <f t="shared" si="5"/>
        <v>-%</v>
      </c>
      <c r="K49" s="64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5.75" customHeight="1">
      <c r="A50" s="1"/>
      <c r="B50" s="96"/>
      <c r="C50" s="106" t="s">
        <v>84</v>
      </c>
      <c r="D50" s="106" t="s">
        <v>72</v>
      </c>
      <c r="E50" s="74" t="s">
        <v>18</v>
      </c>
      <c r="F50" s="74" t="s">
        <v>73</v>
      </c>
      <c r="G50" s="74" t="s">
        <v>85</v>
      </c>
      <c r="H50" s="75"/>
      <c r="I50" s="75"/>
      <c r="J50" s="11" t="str">
        <f t="shared" si="5"/>
        <v>-%</v>
      </c>
      <c r="K50" s="74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</row>
    <row r="51" spans="1:29" ht="15.75" customHeight="1">
      <c r="A51" s="1"/>
      <c r="B51" s="96"/>
      <c r="C51" s="96"/>
      <c r="D51" s="96"/>
      <c r="E51" s="74" t="s">
        <v>18</v>
      </c>
      <c r="F51" s="74" t="s">
        <v>78</v>
      </c>
      <c r="G51" s="74" t="s">
        <v>85</v>
      </c>
      <c r="H51" s="75"/>
      <c r="I51" s="75"/>
      <c r="J51" s="11" t="str">
        <f t="shared" si="5"/>
        <v>-%</v>
      </c>
      <c r="K51" s="74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</row>
    <row r="52" spans="1:29" ht="15.75" customHeight="1">
      <c r="A52" s="1"/>
      <c r="B52" s="96"/>
      <c r="C52" s="96"/>
      <c r="D52" s="91"/>
      <c r="E52" s="107" t="s">
        <v>14</v>
      </c>
      <c r="F52" s="86"/>
      <c r="G52" s="93"/>
      <c r="H52" s="76">
        <f t="shared" ref="H52:I52" si="15">SUM(H50:H51)</f>
        <v>0</v>
      </c>
      <c r="I52" s="76">
        <f t="shared" si="15"/>
        <v>0</v>
      </c>
      <c r="J52" s="14" t="str">
        <f t="shared" si="5"/>
        <v>-%</v>
      </c>
      <c r="K52" s="7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</row>
    <row r="53" spans="1:29" ht="15.75" customHeight="1">
      <c r="A53" s="1"/>
      <c r="B53" s="96"/>
      <c r="C53" s="91"/>
      <c r="D53" s="105" t="s">
        <v>55</v>
      </c>
      <c r="E53" s="86"/>
      <c r="F53" s="86"/>
      <c r="G53" s="93"/>
      <c r="H53" s="62">
        <f t="shared" ref="H53:I53" si="16">SUM(H52)</f>
        <v>0</v>
      </c>
      <c r="I53" s="62">
        <f t="shared" si="16"/>
        <v>0</v>
      </c>
      <c r="J53" s="63" t="str">
        <f t="shared" si="5"/>
        <v>-%</v>
      </c>
      <c r="K53" s="6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</row>
    <row r="54" spans="1:29" ht="15.75" customHeight="1">
      <c r="A54" s="1"/>
      <c r="B54" s="96"/>
      <c r="C54" s="106" t="s">
        <v>86</v>
      </c>
      <c r="D54" s="106" t="s">
        <v>72</v>
      </c>
      <c r="E54" s="74" t="s">
        <v>15</v>
      </c>
      <c r="F54" s="74" t="s">
        <v>73</v>
      </c>
      <c r="G54" s="74" t="s">
        <v>87</v>
      </c>
      <c r="H54" s="75"/>
      <c r="I54" s="75"/>
      <c r="J54" s="11" t="str">
        <f t="shared" si="5"/>
        <v>-%</v>
      </c>
      <c r="K54" s="74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</row>
    <row r="55" spans="1:29" ht="15.75" customHeight="1">
      <c r="A55" s="1"/>
      <c r="B55" s="96"/>
      <c r="C55" s="96"/>
      <c r="D55" s="91"/>
      <c r="E55" s="107" t="s">
        <v>14</v>
      </c>
      <c r="F55" s="86"/>
      <c r="G55" s="93"/>
      <c r="H55" s="76">
        <f t="shared" ref="H55:I55" si="17">SUM(H54)</f>
        <v>0</v>
      </c>
      <c r="I55" s="76">
        <f t="shared" si="17"/>
        <v>0</v>
      </c>
      <c r="J55" s="14" t="str">
        <f t="shared" si="5"/>
        <v>-%</v>
      </c>
      <c r="K55" s="78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5.75" customHeight="1">
      <c r="A56" s="1"/>
      <c r="B56" s="96"/>
      <c r="C56" s="96"/>
      <c r="D56" s="106" t="s">
        <v>88</v>
      </c>
      <c r="E56" s="79" t="s">
        <v>15</v>
      </c>
      <c r="F56" s="79" t="s">
        <v>81</v>
      </c>
      <c r="G56" s="79" t="s">
        <v>89</v>
      </c>
      <c r="H56" s="80"/>
      <c r="I56" s="80"/>
      <c r="J56" s="11" t="str">
        <f t="shared" si="5"/>
        <v>-%</v>
      </c>
      <c r="K56" s="58" t="s">
        <v>83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5.75" customHeight="1">
      <c r="A57" s="1"/>
      <c r="B57" s="96"/>
      <c r="C57" s="96"/>
      <c r="D57" s="91"/>
      <c r="E57" s="107" t="s">
        <v>14</v>
      </c>
      <c r="F57" s="86"/>
      <c r="G57" s="93"/>
      <c r="H57" s="81">
        <f t="shared" ref="H57:I57" si="18">SUM(H56)</f>
        <v>0</v>
      </c>
      <c r="I57" s="81">
        <f t="shared" si="18"/>
        <v>0</v>
      </c>
      <c r="J57" s="14" t="str">
        <f t="shared" si="5"/>
        <v>-%</v>
      </c>
      <c r="K57" s="82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5.75" customHeight="1">
      <c r="A58" s="1"/>
      <c r="B58" s="96"/>
      <c r="C58" s="91"/>
      <c r="D58" s="105" t="s">
        <v>55</v>
      </c>
      <c r="E58" s="86"/>
      <c r="F58" s="86"/>
      <c r="G58" s="93"/>
      <c r="H58" s="62">
        <f t="shared" ref="H58:I58" si="19">SUM(H55, H57)</f>
        <v>0</v>
      </c>
      <c r="I58" s="62">
        <f t="shared" si="19"/>
        <v>0</v>
      </c>
      <c r="J58" s="63" t="str">
        <f t="shared" si="5"/>
        <v>-%</v>
      </c>
      <c r="K58" s="6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</row>
    <row r="59" spans="1:29" ht="15.75" customHeight="1">
      <c r="A59" s="1"/>
      <c r="B59" s="91"/>
      <c r="C59" s="117" t="s">
        <v>21</v>
      </c>
      <c r="D59" s="86"/>
      <c r="E59" s="86"/>
      <c r="F59" s="86"/>
      <c r="G59" s="93"/>
      <c r="H59" s="83">
        <f t="shared" ref="H59:I59" si="20">SUM(H32, H41, H49, H53, H58)</f>
        <v>380000</v>
      </c>
      <c r="I59" s="83">
        <f t="shared" si="20"/>
        <v>616000</v>
      </c>
      <c r="J59" s="50">
        <f t="shared" si="5"/>
        <v>1.6210526315789473</v>
      </c>
      <c r="K59" s="84" t="s">
        <v>90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5.75" customHeight="1">
      <c r="A65" s="1"/>
      <c r="B65" s="1"/>
      <c r="C65" s="1"/>
      <c r="D65" s="1"/>
      <c r="E65" s="1"/>
      <c r="F65" s="1"/>
      <c r="G65" s="8" t="s">
        <v>21</v>
      </c>
      <c r="H65" s="34" t="s">
        <v>27</v>
      </c>
      <c r="I65" s="35" t="s">
        <v>28</v>
      </c>
      <c r="J65" s="36" t="s">
        <v>29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5.75" customHeight="1">
      <c r="A66" s="1"/>
      <c r="B66" s="1"/>
      <c r="C66" s="1"/>
      <c r="D66" s="1"/>
      <c r="E66" s="1"/>
      <c r="F66" s="37"/>
      <c r="G66" s="38" t="s">
        <v>0</v>
      </c>
      <c r="H66" s="9">
        <f t="shared" ref="H66:I66" si="21">H23</f>
        <v>2396000</v>
      </c>
      <c r="I66" s="9">
        <f t="shared" si="21"/>
        <v>2550000</v>
      </c>
      <c r="J66" s="11">
        <f t="shared" ref="J66:J68" si="22">IFERROR(I66/H66,"-%")</f>
        <v>1.0642737896494157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5.75" customHeight="1">
      <c r="A67" s="1"/>
      <c r="B67" s="1"/>
      <c r="C67" s="1"/>
      <c r="D67" s="1"/>
      <c r="E67" s="1"/>
      <c r="F67" s="37"/>
      <c r="G67" s="38" t="s">
        <v>30</v>
      </c>
      <c r="H67" s="9">
        <f t="shared" ref="H67:I67" si="23">H59</f>
        <v>380000</v>
      </c>
      <c r="I67" s="9">
        <f t="shared" si="23"/>
        <v>616000</v>
      </c>
      <c r="J67" s="11">
        <f t="shared" si="22"/>
        <v>1.6210526315789473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5.75" customHeight="1">
      <c r="A68" s="1"/>
      <c r="B68" s="1"/>
      <c r="C68" s="1"/>
      <c r="D68" s="1"/>
      <c r="E68" s="1"/>
      <c r="F68" s="37"/>
      <c r="G68" s="39" t="s">
        <v>31</v>
      </c>
      <c r="H68" s="40">
        <f t="shared" ref="H68:I68" si="24">H66-H67</f>
        <v>2016000</v>
      </c>
      <c r="I68" s="40">
        <f t="shared" si="24"/>
        <v>1934000</v>
      </c>
      <c r="J68" s="41">
        <f t="shared" si="22"/>
        <v>0.95932539682539686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5.75" customHeight="1">
      <c r="A69" s="1"/>
      <c r="B69" s="1"/>
      <c r="C69" s="1"/>
      <c r="D69" s="1"/>
      <c r="E69" s="1"/>
      <c r="F69" s="37"/>
      <c r="G69" s="37"/>
      <c r="H69" s="37"/>
      <c r="I69" s="37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5.75" customHeight="1">
      <c r="A73" s="1"/>
      <c r="B73" s="1"/>
      <c r="C73" s="1"/>
      <c r="D73" s="1"/>
      <c r="E73" s="1"/>
      <c r="F73" s="1"/>
      <c r="G73" s="8" t="s">
        <v>10</v>
      </c>
      <c r="H73" s="34" t="s">
        <v>27</v>
      </c>
      <c r="I73" s="35" t="s">
        <v>28</v>
      </c>
      <c r="J73" s="36" t="s">
        <v>29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5.75" customHeight="1">
      <c r="A74" s="1"/>
      <c r="B74" s="1"/>
      <c r="C74" s="1"/>
      <c r="D74" s="1"/>
      <c r="E74" s="1"/>
      <c r="F74" s="1"/>
      <c r="G74" s="38" t="s">
        <v>0</v>
      </c>
      <c r="H74" s="9">
        <f t="shared" ref="H74:I74" si="25">H12</f>
        <v>396000</v>
      </c>
      <c r="I74" s="9">
        <f t="shared" si="25"/>
        <v>550000</v>
      </c>
      <c r="J74" s="42">
        <f t="shared" ref="J74:J75" si="26">IFERROR(I74/H74,"-%")</f>
        <v>1.3888888888888888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5.75" customHeight="1">
      <c r="A75" s="1"/>
      <c r="B75" s="1"/>
      <c r="C75" s="1"/>
      <c r="D75" s="1"/>
      <c r="E75" s="1"/>
      <c r="F75" s="1"/>
      <c r="G75" s="38" t="s">
        <v>30</v>
      </c>
      <c r="H75" s="9">
        <f>SUMIF(E25:E59, "학생", H25:H59)</f>
        <v>230000</v>
      </c>
      <c r="I75" s="9">
        <f>SUMIF(E25:E59, "학생", I25:I59)</f>
        <v>471000</v>
      </c>
      <c r="J75" s="42">
        <f t="shared" si="26"/>
        <v>2.0478260869565217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5.75" customHeight="1">
      <c r="A76" s="1"/>
      <c r="B76" s="1"/>
      <c r="C76" s="1"/>
      <c r="D76" s="1"/>
      <c r="E76" s="1"/>
      <c r="F76" s="1"/>
      <c r="G76" s="39" t="s">
        <v>31</v>
      </c>
      <c r="H76" s="40">
        <f t="shared" ref="H76:I76" si="27">H74-H75</f>
        <v>166000</v>
      </c>
      <c r="I76" s="40">
        <f t="shared" si="27"/>
        <v>79000</v>
      </c>
      <c r="J76" s="43">
        <f>IFERROR(I76/H76, "%")</f>
        <v>0.4759036144578313</v>
      </c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5.75" customHeight="1">
      <c r="A78" s="1"/>
      <c r="B78" s="1"/>
      <c r="C78" s="1"/>
      <c r="D78" s="1"/>
      <c r="E78" s="1"/>
      <c r="F78" s="1"/>
      <c r="G78" s="8" t="s">
        <v>15</v>
      </c>
      <c r="H78" s="34" t="s">
        <v>27</v>
      </c>
      <c r="I78" s="35" t="s">
        <v>28</v>
      </c>
      <c r="J78" s="36" t="s">
        <v>29</v>
      </c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5.75" customHeight="1">
      <c r="A79" s="1"/>
      <c r="B79" s="1"/>
      <c r="C79" s="1"/>
      <c r="D79" s="1"/>
      <c r="E79" s="1"/>
      <c r="F79" s="1"/>
      <c r="G79" s="38" t="s">
        <v>0</v>
      </c>
      <c r="H79" s="9">
        <f t="shared" ref="H79:I79" si="28">H18</f>
        <v>1000000</v>
      </c>
      <c r="I79" s="9">
        <f t="shared" si="28"/>
        <v>1000000</v>
      </c>
      <c r="J79" s="11">
        <f t="shared" ref="J79:J80" si="29">IFERROR(I79/H79,"-%")</f>
        <v>1</v>
      </c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5.75" customHeight="1">
      <c r="A80" s="1"/>
      <c r="B80" s="1"/>
      <c r="C80" s="1"/>
      <c r="D80" s="1"/>
      <c r="E80" s="1"/>
      <c r="F80" s="1"/>
      <c r="G80" s="38" t="s">
        <v>30</v>
      </c>
      <c r="H80" s="9">
        <f>SUMIF(E25:E59, "본회계", H25:H59)</f>
        <v>150000</v>
      </c>
      <c r="I80" s="9">
        <f>SUMIF(E25:E59, "본회계", I25:I59)</f>
        <v>145000</v>
      </c>
      <c r="J80" s="11">
        <f t="shared" si="29"/>
        <v>0.96666666666666667</v>
      </c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5.75" customHeight="1">
      <c r="A81" s="1"/>
      <c r="B81" s="1"/>
      <c r="C81" s="1"/>
      <c r="D81" s="1"/>
      <c r="E81" s="1"/>
      <c r="F81" s="1"/>
      <c r="G81" s="39" t="s">
        <v>31</v>
      </c>
      <c r="H81" s="40">
        <f t="shared" ref="H81:I81" si="30">H79-H80</f>
        <v>850000</v>
      </c>
      <c r="I81" s="40">
        <f t="shared" si="30"/>
        <v>855000</v>
      </c>
      <c r="J81" s="41">
        <f>I81/H81</f>
        <v>1.0058823529411764</v>
      </c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5.75" customHeight="1">
      <c r="A83" s="1"/>
      <c r="B83" s="1"/>
      <c r="C83" s="1"/>
      <c r="D83" s="1"/>
      <c r="E83" s="1"/>
      <c r="F83" s="1"/>
      <c r="G83" s="8" t="s">
        <v>18</v>
      </c>
      <c r="H83" s="34" t="s">
        <v>27</v>
      </c>
      <c r="I83" s="35" t="s">
        <v>28</v>
      </c>
      <c r="J83" s="36" t="s">
        <v>29</v>
      </c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5.75" customHeight="1">
      <c r="A84" s="1"/>
      <c r="B84" s="1"/>
      <c r="C84" s="1"/>
      <c r="D84" s="1"/>
      <c r="E84" s="1"/>
      <c r="F84" s="1"/>
      <c r="G84" s="38" t="s">
        <v>0</v>
      </c>
      <c r="H84" s="9">
        <f t="shared" ref="H84:I84" si="31">H22</f>
        <v>1000000</v>
      </c>
      <c r="I84" s="9">
        <f t="shared" si="31"/>
        <v>1000000</v>
      </c>
      <c r="J84" s="11">
        <f t="shared" ref="J84:J85" si="32">IFERROR(I84/H84,"-%")</f>
        <v>1</v>
      </c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5.75" customHeight="1">
      <c r="A85" s="1"/>
      <c r="B85" s="1"/>
      <c r="C85" s="1"/>
      <c r="D85" s="1"/>
      <c r="E85" s="1"/>
      <c r="F85" s="1"/>
      <c r="G85" s="38" t="s">
        <v>30</v>
      </c>
      <c r="H85" s="9">
        <f>SUMIF(E25:E59, "자치", H25:H59)</f>
        <v>0</v>
      </c>
      <c r="I85" s="9">
        <f>SUMIF(E25:E59, "자치", I25:I59)</f>
        <v>0</v>
      </c>
      <c r="J85" s="8" t="str">
        <f t="shared" si="32"/>
        <v>-%</v>
      </c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5.75" customHeight="1">
      <c r="A86" s="1"/>
      <c r="B86" s="1"/>
      <c r="C86" s="1"/>
      <c r="D86" s="1"/>
      <c r="E86" s="1"/>
      <c r="F86" s="1"/>
      <c r="G86" s="39" t="s">
        <v>31</v>
      </c>
      <c r="H86" s="40">
        <f t="shared" ref="H86:I86" si="33">H84-H85</f>
        <v>1000000</v>
      </c>
      <c r="I86" s="40">
        <f t="shared" si="33"/>
        <v>1000000</v>
      </c>
      <c r="J86" s="41">
        <f>I86/H86</f>
        <v>1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5.75" customHeight="1"/>
    <row r="288" spans="1:29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2">
    <mergeCell ref="C27:C32"/>
    <mergeCell ref="C33:C41"/>
    <mergeCell ref="D33:D36"/>
    <mergeCell ref="E36:G36"/>
    <mergeCell ref="B27:B59"/>
    <mergeCell ref="C42:C49"/>
    <mergeCell ref="C50:C53"/>
    <mergeCell ref="C54:C58"/>
    <mergeCell ref="D27:D29"/>
    <mergeCell ref="E29:G29"/>
    <mergeCell ref="D32:G32"/>
    <mergeCell ref="D41:G41"/>
    <mergeCell ref="D56:D57"/>
    <mergeCell ref="E57:G57"/>
    <mergeCell ref="D58:G58"/>
    <mergeCell ref="C59:G59"/>
    <mergeCell ref="D53:G53"/>
    <mergeCell ref="D54:D55"/>
    <mergeCell ref="E55:G55"/>
    <mergeCell ref="D3:K3"/>
    <mergeCell ref="D5:D23"/>
    <mergeCell ref="E5:E12"/>
    <mergeCell ref="F12:G12"/>
    <mergeCell ref="E13:E18"/>
    <mergeCell ref="F18:G18"/>
    <mergeCell ref="E19:E22"/>
    <mergeCell ref="D30:D31"/>
    <mergeCell ref="E31:G31"/>
    <mergeCell ref="F22:G22"/>
    <mergeCell ref="E23:G23"/>
    <mergeCell ref="B25:K25"/>
    <mergeCell ref="D47:D48"/>
    <mergeCell ref="E48:G48"/>
    <mergeCell ref="D49:G49"/>
    <mergeCell ref="D50:D52"/>
    <mergeCell ref="E52:G52"/>
    <mergeCell ref="D37:D40"/>
    <mergeCell ref="E40:G40"/>
    <mergeCell ref="D42:D43"/>
    <mergeCell ref="E43:G43"/>
    <mergeCell ref="D44:D46"/>
    <mergeCell ref="E46:G46"/>
  </mergeCells>
  <phoneticPr fontId="14" type="noConversion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기층 기구</vt:lpstr>
      <vt:lpstr>Sheet1</vt:lpstr>
      <vt:lpstr>중앙회계 지원 대상 기구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김시은</dc:creator>
  <cp:lastModifiedBy>김시은</cp:lastModifiedBy>
  <dcterms:created xsi:type="dcterms:W3CDTF">2022-12-26T12:08:24Z</dcterms:created>
  <dcterms:modified xsi:type="dcterms:W3CDTF">2022-12-26T12:08:24Z</dcterms:modified>
</cp:coreProperties>
</file>