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기층 예산\"/>
    </mc:Choice>
  </mc:AlternateContent>
  <xr:revisionPtr revIDLastSave="0" documentId="13_ncr:1_{161CF4EA-04D5-4077-BD91-B7B79E2D45A3}" xr6:coauthVersionLast="36" xr6:coauthVersionMax="47" xr10:uidLastSave="{00000000-0000-0000-0000-000000000000}"/>
  <bookViews>
    <workbookView xWindow="0" yWindow="0" windowWidth="23040" windowHeight="8856" xr2:uid="{00000000-000D-0000-FFFF-FFFF00000000}"/>
  </bookViews>
  <sheets>
    <sheet name="시트1" sheetId="1" r:id="rId1"/>
  </sheets>
  <calcPr calcId="191029"/>
</workbook>
</file>

<file path=xl/calcChain.xml><?xml version="1.0" encoding="utf-8"?>
<calcChain xmlns="http://schemas.openxmlformats.org/spreadsheetml/2006/main">
  <c r="H118" i="1" l="1"/>
  <c r="J22" i="1" l="1"/>
  <c r="J21" i="1"/>
  <c r="J8" i="1"/>
  <c r="J7" i="1"/>
  <c r="H119" i="1" l="1"/>
  <c r="I114" i="1"/>
  <c r="H114" i="1"/>
  <c r="H115" i="1" s="1"/>
  <c r="J113" i="1"/>
  <c r="I109" i="1"/>
  <c r="H109" i="1"/>
  <c r="J109" i="1" l="1"/>
  <c r="I115" i="1"/>
  <c r="J115" i="1" s="1"/>
  <c r="J114" i="1"/>
  <c r="H120" i="1"/>
  <c r="J19" i="1" l="1"/>
  <c r="J75" i="1" l="1"/>
  <c r="J89" i="1"/>
  <c r="J84" i="1"/>
  <c r="J74" i="1"/>
  <c r="J90" i="1"/>
  <c r="J86" i="1"/>
  <c r="J88" i="1"/>
  <c r="J85" i="1"/>
  <c r="J82" i="1"/>
  <c r="J79" i="1"/>
  <c r="J76" i="1"/>
  <c r="J73" i="1"/>
  <c r="J70" i="1"/>
  <c r="J67" i="1"/>
  <c r="J64" i="1"/>
  <c r="J59" i="1"/>
  <c r="J56" i="1"/>
  <c r="J55" i="1"/>
  <c r="J58" i="1"/>
  <c r="J54" i="1"/>
  <c r="J52" i="1"/>
  <c r="J51" i="1"/>
  <c r="J50" i="1"/>
  <c r="J49" i="1"/>
  <c r="J48" i="1"/>
  <c r="J47" i="1"/>
  <c r="J44" i="1"/>
  <c r="J46" i="1"/>
  <c r="J45" i="1"/>
  <c r="J36" i="1"/>
  <c r="J37" i="1"/>
  <c r="J38" i="1"/>
  <c r="J39" i="1"/>
  <c r="J40" i="1"/>
  <c r="J41" i="1"/>
  <c r="J42" i="1"/>
  <c r="J43" i="1"/>
  <c r="J35" i="1"/>
  <c r="J23" i="1"/>
  <c r="J24" i="1"/>
  <c r="J25" i="1"/>
  <c r="J26" i="1"/>
  <c r="J27" i="1"/>
  <c r="J28" i="1"/>
  <c r="J29" i="1"/>
  <c r="J20" i="1"/>
  <c r="J13" i="1"/>
  <c r="J14" i="1"/>
  <c r="J15" i="1"/>
  <c r="J16" i="1"/>
  <c r="J17" i="1"/>
  <c r="J18" i="1"/>
  <c r="J6" i="1"/>
  <c r="J10" i="1"/>
  <c r="J12" i="1"/>
  <c r="I60" i="1" l="1"/>
  <c r="H60" i="1"/>
  <c r="I91" i="1"/>
  <c r="H91" i="1"/>
  <c r="J9" i="1"/>
  <c r="I93" i="1"/>
  <c r="H93" i="1"/>
  <c r="I89" i="1"/>
  <c r="H89" i="1"/>
  <c r="I84" i="1"/>
  <c r="I119" i="1" s="1"/>
  <c r="H84" i="1"/>
  <c r="I80" i="1"/>
  <c r="H80" i="1"/>
  <c r="I77" i="1"/>
  <c r="I78" i="1" s="1"/>
  <c r="H77" i="1"/>
  <c r="H78" i="1" s="1"/>
  <c r="I74" i="1"/>
  <c r="H74" i="1"/>
  <c r="H75" i="1" s="1"/>
  <c r="I68" i="1"/>
  <c r="H68" i="1"/>
  <c r="H69" i="1" s="1"/>
  <c r="I65" i="1"/>
  <c r="I66" i="1" s="1"/>
  <c r="H65" i="1"/>
  <c r="H66" i="1" s="1"/>
  <c r="I62" i="1"/>
  <c r="H62" i="1"/>
  <c r="I58" i="1"/>
  <c r="H58" i="1"/>
  <c r="I54" i="1"/>
  <c r="H54" i="1"/>
  <c r="I50" i="1"/>
  <c r="H50" i="1"/>
  <c r="I47" i="1"/>
  <c r="H47" i="1"/>
  <c r="I44" i="1"/>
  <c r="H44" i="1"/>
  <c r="H30" i="1"/>
  <c r="I19" i="1"/>
  <c r="H19" i="1"/>
  <c r="I11" i="1"/>
  <c r="I108" i="1" s="1"/>
  <c r="I110" i="1" s="1"/>
  <c r="H11" i="1"/>
  <c r="H108" i="1" s="1"/>
  <c r="J5" i="1"/>
  <c r="J119" i="1" l="1"/>
  <c r="J108" i="1"/>
  <c r="H110" i="1"/>
  <c r="J110" i="1" s="1"/>
  <c r="J81" i="1"/>
  <c r="J80" i="1"/>
  <c r="J92" i="1"/>
  <c r="J91" i="1"/>
  <c r="J53" i="1"/>
  <c r="J83" i="1"/>
  <c r="J95" i="1"/>
  <c r="J94" i="1"/>
  <c r="J93" i="1"/>
  <c r="J71" i="1"/>
  <c r="J87" i="1"/>
  <c r="J61" i="1"/>
  <c r="J60" i="1"/>
  <c r="J69" i="1"/>
  <c r="J68" i="1"/>
  <c r="J57" i="1"/>
  <c r="J62" i="1"/>
  <c r="J63" i="1"/>
  <c r="H63" i="1"/>
  <c r="I63" i="1"/>
  <c r="I94" i="1"/>
  <c r="H94" i="1"/>
  <c r="H31" i="1"/>
  <c r="H102" i="1" s="1"/>
  <c r="J11" i="1"/>
  <c r="I69" i="1"/>
  <c r="J72" i="1" s="1"/>
  <c r="I75" i="1"/>
  <c r="J65" i="1" l="1"/>
  <c r="J66" i="1"/>
  <c r="J78" i="1"/>
  <c r="J77" i="1"/>
  <c r="I95" i="1"/>
  <c r="I103" i="1" s="1"/>
  <c r="H95" i="1"/>
  <c r="H103" i="1" s="1"/>
  <c r="H104" i="1" s="1"/>
  <c r="J103" i="1" l="1"/>
  <c r="I30" i="1"/>
  <c r="I31" i="1" l="1"/>
  <c r="J31" i="1" s="1"/>
  <c r="I118" i="1"/>
  <c r="I102" i="1" l="1"/>
  <c r="I104" i="1" s="1"/>
  <c r="J30" i="1"/>
  <c r="J118" i="1"/>
  <c r="I120" i="1"/>
  <c r="J120" i="1" s="1"/>
  <c r="J102" i="1" l="1"/>
</calcChain>
</file>

<file path=xl/sharedStrings.xml><?xml version="1.0" encoding="utf-8"?>
<sst xmlns="http://schemas.openxmlformats.org/spreadsheetml/2006/main" count="379" uniqueCount="165">
  <si>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</si>
  <si>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</si>
  <si>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</si>
  <si>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</si>
  <si>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</si>
  <si>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</si>
  <si>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</si>
  <si>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</si>
  <si>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</si>
  <si>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항공우주공학과 학부 학생회</t>
  </si>
  <si>
    <t>학생</t>
  </si>
  <si>
    <t>AA</t>
  </si>
  <si>
    <t>계</t>
  </si>
  <si>
    <t>본회계</t>
  </si>
  <si>
    <t>개강총회 지원금</t>
  </si>
  <si>
    <t>BA</t>
  </si>
  <si>
    <t>종강파티 지원금</t>
  </si>
  <si>
    <t>BB</t>
  </si>
  <si>
    <t>가을학기 MT 지원금</t>
  </si>
  <si>
    <t>BC</t>
  </si>
  <si>
    <t>강의실개방 지원금</t>
  </si>
  <si>
    <t>BD</t>
  </si>
  <si>
    <t>간식이벤트 지원금</t>
  </si>
  <si>
    <t>BE</t>
  </si>
  <si>
    <t>단체복 지원금</t>
  </si>
  <si>
    <t>BF</t>
  </si>
  <si>
    <t>학과설명회 지원금</t>
  </si>
  <si>
    <t>BG</t>
  </si>
  <si>
    <t>자치</t>
  </si>
  <si>
    <t>개강총회 참가비</t>
  </si>
  <si>
    <t>종강파티 참가비</t>
  </si>
  <si>
    <t>CC</t>
  </si>
  <si>
    <t>MT 참가비</t>
  </si>
  <si>
    <t>CD</t>
  </si>
  <si>
    <t>숙소 보증급 환급</t>
  </si>
  <si>
    <t>CE</t>
  </si>
  <si>
    <t>Air&amp;Space 참가비</t>
  </si>
  <si>
    <t>CF</t>
  </si>
  <si>
    <t>단체복 개인 부담금</t>
  </si>
  <si>
    <t>CG</t>
  </si>
  <si>
    <t>CH</t>
  </si>
  <si>
    <t>총계</t>
  </si>
  <si>
    <t>지출</t>
  </si>
  <si>
    <t>담당</t>
  </si>
  <si>
    <t>소항목</t>
  </si>
  <si>
    <t>세부항목</t>
  </si>
  <si>
    <t xml:space="preserve">비고 </t>
  </si>
  <si>
    <t>행사 기획 TF</t>
  </si>
  <si>
    <t>가을학기 MT</t>
  </si>
  <si>
    <t>숙소비</t>
  </si>
  <si>
    <t>A1</t>
  </si>
  <si>
    <t>A2</t>
  </si>
  <si>
    <t>교통비</t>
  </si>
  <si>
    <t>A3</t>
  </si>
  <si>
    <t>A4</t>
  </si>
  <si>
    <t>식비</t>
  </si>
  <si>
    <t>A5</t>
  </si>
  <si>
    <t>A6</t>
  </si>
  <si>
    <t>애버랜드 티켓 구매</t>
  </si>
  <si>
    <t>A7</t>
  </si>
  <si>
    <t>실무자 교통비 지원</t>
  </si>
  <si>
    <t>A8</t>
  </si>
  <si>
    <t>숙소 보증금</t>
  </si>
  <si>
    <t>A9</t>
  </si>
  <si>
    <t>개강파티</t>
  </si>
  <si>
    <t>식사비</t>
  </si>
  <si>
    <t>B1</t>
  </si>
  <si>
    <t>B2</t>
  </si>
  <si>
    <t>종강파티</t>
  </si>
  <si>
    <t>C1</t>
  </si>
  <si>
    <t>C2</t>
  </si>
  <si>
    <t>시험 기간 간식 이벤트</t>
  </si>
  <si>
    <t>중간고사 간식 이벤트</t>
  </si>
  <si>
    <t>D1</t>
  </si>
  <si>
    <t>기말고사 간식 이벤트</t>
  </si>
  <si>
    <t>D2</t>
  </si>
  <si>
    <t>실무자 교통비</t>
  </si>
  <si>
    <t>D3</t>
  </si>
  <si>
    <t>시험 기간 강의실 개방</t>
  </si>
  <si>
    <t>중간고사 다과비 지원</t>
  </si>
  <si>
    <t>E1</t>
  </si>
  <si>
    <t>기말고사 다과비 지원</t>
  </si>
  <si>
    <t>E2</t>
  </si>
  <si>
    <t>E3</t>
  </si>
  <si>
    <t>Air &amp; Space 참가비</t>
  </si>
  <si>
    <t>F1</t>
  </si>
  <si>
    <t>합계</t>
  </si>
  <si>
    <t>드라이브 TF</t>
  </si>
  <si>
    <t>드라이브 사업</t>
  </si>
  <si>
    <t>OTL 우수 후기 상품</t>
  </si>
  <si>
    <t>멘토링 및 친목조 TF</t>
  </si>
  <si>
    <t>멘토링 및 친목조 활동비</t>
  </si>
  <si>
    <t>활동 지원비</t>
  </si>
  <si>
    <t>과방 관리 TF</t>
  </si>
  <si>
    <t>과방 관리</t>
  </si>
  <si>
    <t>회의비</t>
  </si>
  <si>
    <t>물품 구매비</t>
  </si>
  <si>
    <t>과방 사물함 보증금 환급</t>
  </si>
  <si>
    <t>전공책 기증 장려</t>
  </si>
  <si>
    <t>미디어 TF</t>
  </si>
  <si>
    <t>공유이벤트</t>
  </si>
  <si>
    <t>집행부</t>
  </si>
  <si>
    <t>집행부 전체 회식비</t>
  </si>
  <si>
    <t>회식비</t>
  </si>
  <si>
    <t>학과설명회</t>
  </si>
  <si>
    <t>홍보영상제작</t>
  </si>
  <si>
    <t>예비비</t>
  </si>
  <si>
    <t>학과설명회 홍보 및 경품</t>
  </si>
  <si>
    <t>과 단체복 구매</t>
  </si>
  <si>
    <t>디자인 외주비</t>
  </si>
  <si>
    <t>과비 납부자 지원금</t>
  </si>
  <si>
    <t>학생 개인 부담금</t>
  </si>
  <si>
    <t>전체 대항목 총계</t>
  </si>
  <si>
    <t>당해년도</t>
  </si>
  <si>
    <t>전년도 대비</t>
  </si>
  <si>
    <t>잔액</t>
  </si>
  <si>
    <t>예금 결산 이자</t>
    <phoneticPr fontId="5" type="noConversion"/>
  </si>
  <si>
    <r>
      <rPr>
        <sz val="10"/>
        <color rgb="FF000000"/>
        <rFont val="맑은 고딕"/>
        <family val="3"/>
        <charset val="129"/>
      </rPr>
      <t>추정치</t>
    </r>
    <r>
      <rPr>
        <sz val="10"/>
        <color rgb="FF000000"/>
        <rFont val="돋움"/>
        <family val="2"/>
        <charset val="129"/>
      </rPr>
      <t>입니다</t>
    </r>
    <phoneticPr fontId="5" type="noConversion"/>
  </si>
  <si>
    <t>AD</t>
    <phoneticPr fontId="5" type="noConversion"/>
  </si>
  <si>
    <t>격려금</t>
    <phoneticPr fontId="5" type="noConversion"/>
  </si>
  <si>
    <t>N1</t>
    <phoneticPr fontId="5" type="noConversion"/>
  </si>
  <si>
    <t>O1</t>
    <phoneticPr fontId="5" type="noConversion"/>
  </si>
  <si>
    <r>
      <t>항공우주공학과</t>
    </r>
    <r>
      <rPr>
        <sz val="10"/>
        <color rgb="FF000000"/>
        <rFont val="돋움"/>
        <family val="3"/>
        <charset val="129"/>
      </rPr>
      <t xml:space="preserve"> 스터디</t>
    </r>
    <phoneticPr fontId="5" type="noConversion"/>
  </si>
  <si>
    <t>스터디 상품</t>
    <phoneticPr fontId="5" type="noConversion"/>
  </si>
  <si>
    <t>G1</t>
    <phoneticPr fontId="5" type="noConversion"/>
  </si>
  <si>
    <t>H1</t>
    <phoneticPr fontId="5" type="noConversion"/>
  </si>
  <si>
    <t>I1</t>
    <phoneticPr fontId="5" type="noConversion"/>
  </si>
  <si>
    <t>J1</t>
    <phoneticPr fontId="5" type="noConversion"/>
  </si>
  <si>
    <t>J2</t>
    <phoneticPr fontId="5" type="noConversion"/>
  </si>
  <si>
    <t>J3</t>
    <phoneticPr fontId="5" type="noConversion"/>
  </si>
  <si>
    <t>J4</t>
    <phoneticPr fontId="5" type="noConversion"/>
  </si>
  <si>
    <t>K1</t>
    <phoneticPr fontId="5" type="noConversion"/>
  </si>
  <si>
    <t>L1</t>
    <phoneticPr fontId="5" type="noConversion"/>
  </si>
  <si>
    <t>M1</t>
    <phoneticPr fontId="5" type="noConversion"/>
  </si>
  <si>
    <t>M2</t>
    <phoneticPr fontId="5" type="noConversion"/>
  </si>
  <si>
    <t>M3</t>
    <phoneticPr fontId="5" type="noConversion"/>
  </si>
  <si>
    <t>N2</t>
    <phoneticPr fontId="5" type="noConversion"/>
  </si>
  <si>
    <t>N3</t>
    <phoneticPr fontId="5" type="noConversion"/>
  </si>
  <si>
    <t>N4</t>
    <phoneticPr fontId="5" type="noConversion"/>
  </si>
  <si>
    <t>P1</t>
    <phoneticPr fontId="5" type="noConversion"/>
  </si>
  <si>
    <t>-</t>
    <phoneticPr fontId="5" type="noConversion"/>
  </si>
  <si>
    <t>기층지원금의 규모를 예상할 수 없어 0원으로 두었습니다.</t>
    <phoneticPr fontId="5" type="noConversion"/>
  </si>
  <si>
    <r>
      <rPr>
        <sz val="10"/>
        <color rgb="FF000000"/>
        <rFont val="돋움"/>
        <family val="2"/>
        <charset val="129"/>
      </rPr>
      <t>페이스북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페이지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관리</t>
    </r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</si>
  <si>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</si>
  <si>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</si>
  <si>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</si>
  <si>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총계</t>
    <phoneticPr fontId="5" type="noConversion"/>
  </si>
  <si>
    <t>기층 예산</t>
    <phoneticPr fontId="5" type="noConversion"/>
  </si>
  <si>
    <t>기층 예산 이월금</t>
    <phoneticPr fontId="5" type="noConversion"/>
  </si>
  <si>
    <t>AB</t>
    <phoneticPr fontId="5" type="noConversion"/>
  </si>
  <si>
    <t>과학생회비 예산</t>
    <phoneticPr fontId="5" type="noConversion"/>
  </si>
  <si>
    <t>AC</t>
    <phoneticPr fontId="5" type="noConversion"/>
  </si>
  <si>
    <t>과 학생회비 이월금</t>
    <phoneticPr fontId="5" type="noConversion"/>
  </si>
  <si>
    <t>AE</t>
    <phoneticPr fontId="5" type="noConversion"/>
  </si>
  <si>
    <t>AF</t>
    <phoneticPr fontId="5" type="noConversion"/>
  </si>
  <si>
    <t>-</t>
    <phoneticPr fontId="5" type="noConversion"/>
  </si>
  <si>
    <r>
      <rPr>
        <sz val="10"/>
        <rFont val="맑은 고딕"/>
        <family val="3"/>
        <charset val="129"/>
      </rPr>
      <t>전반기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 xml:space="preserve">자치 </t>
    </r>
    <r>
      <rPr>
        <sz val="10"/>
        <rFont val="맑은 고딕"/>
        <family val="3"/>
        <charset val="129"/>
      </rPr>
      <t>이월금</t>
    </r>
    <phoneticPr fontId="5" type="noConversion"/>
  </si>
  <si>
    <t>CA</t>
    <phoneticPr fontId="5" type="noConversion"/>
  </si>
  <si>
    <t>CB</t>
    <phoneticPr fontId="5" type="noConversion"/>
  </si>
  <si>
    <r>
      <t>소수과</t>
    </r>
    <r>
      <rPr>
        <sz val="10"/>
        <rFont val="맑은 고딕"/>
        <family val="2"/>
        <charset val="129"/>
      </rPr>
      <t xml:space="preserve"> 체육대회 참가비</t>
    </r>
    <phoneticPr fontId="5" type="noConversion"/>
  </si>
  <si>
    <t>소수과 체육대회 비용</t>
  </si>
  <si>
    <t>CI</t>
  </si>
  <si>
    <r>
      <rPr>
        <sz val="10"/>
        <color rgb="FF000000"/>
        <rFont val="Arial"/>
        <family val="2"/>
      </rPr>
      <t>과방 사물함 보증금</t>
    </r>
  </si>
  <si>
    <t>CJ</t>
  </si>
  <si>
    <t>전년도 결산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</si>
</sst>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돋움"/>
      <family val="2"/>
      <charset val="129"/>
    </font>
    <font>
      <sz val="10"/>
      <color rgb="FF000000"/>
      <name val="Arial"/>
      <family val="3"/>
      <charset val="129"/>
    </font>
    <font>
      <sz val="1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Arial"/>
      <family val="2"/>
      <charset val="129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맑은 고딕"/>
      <family val="2"/>
      <charset val="129"/>
    </font>
    <font>
      <sz val="10"/>
      <name val="Arial"/>
      <family val="3"/>
      <charset val="129"/>
    </font>
    <font>
      <b/>
      <sz val="10"/>
      <color rgb="FF00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3F3F3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76" fontId="0" fillId="0" borderId="5" xfId="0" applyNumberFormat="1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center" wrapText="1"/>
    </xf>
    <xf numFmtId="10" fontId="0" fillId="4" borderId="5" xfId="0" applyNumberFormat="1" applyFont="1" applyFill="1" applyBorder="1" applyAlignment="1">
      <alignment horizontal="center"/>
    </xf>
    <xf numFmtId="176" fontId="3" fillId="0" borderId="5" xfId="0" applyNumberFormat="1" applyFont="1" applyBorder="1" applyAlignment="1">
      <alignment horizontal="center" wrapText="1"/>
    </xf>
    <xf numFmtId="176" fontId="4" fillId="0" borderId="5" xfId="0" applyNumberFormat="1" applyFont="1" applyBorder="1" applyAlignment="1">
      <alignment horizontal="center"/>
    </xf>
    <xf numFmtId="176" fontId="1" fillId="2" borderId="9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/>
    </xf>
    <xf numFmtId="177" fontId="0" fillId="2" borderId="5" xfId="0" applyNumberFormat="1" applyFont="1" applyFill="1" applyBorder="1" applyAlignment="1">
      <alignment horizontal="center" vertical="center"/>
    </xf>
    <xf numFmtId="177" fontId="0" fillId="4" borderId="5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7" fontId="0" fillId="0" borderId="5" xfId="0" applyNumberFormat="1" applyFont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wrapText="1"/>
    </xf>
    <xf numFmtId="176" fontId="1" fillId="5" borderId="9" xfId="0" applyNumberFormat="1" applyFont="1" applyFill="1" applyBorder="1" applyAlignment="1">
      <alignment horizontal="center" vertical="center"/>
    </xf>
    <xf numFmtId="176" fontId="1" fillId="6" borderId="9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177" fontId="0" fillId="6" borderId="5" xfId="0" applyNumberFormat="1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176" fontId="1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77" fontId="0" fillId="6" borderId="4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176" fontId="0" fillId="0" borderId="5" xfId="0" applyNumberFormat="1" applyFont="1" applyBorder="1" applyAlignment="1">
      <alignment horizontal="center" wrapText="1"/>
    </xf>
    <xf numFmtId="176" fontId="0" fillId="2" borderId="5" xfId="0" applyNumberFormat="1" applyFont="1" applyFill="1" applyBorder="1" applyAlignment="1">
      <alignment horizontal="center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176" fontId="1" fillId="7" borderId="5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76" fontId="1" fillId="9" borderId="5" xfId="0" applyNumberFormat="1" applyFont="1" applyFill="1" applyBorder="1" applyAlignment="1">
      <alignment horizontal="center" vertical="center"/>
    </xf>
    <xf numFmtId="10" fontId="0" fillId="9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wrapText="1"/>
    </xf>
    <xf numFmtId="176" fontId="7" fillId="0" borderId="5" xfId="0" applyNumberFormat="1" applyFont="1" applyBorder="1" applyAlignment="1">
      <alignment horizont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176" fontId="4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wrapText="1"/>
    </xf>
    <xf numFmtId="176" fontId="2" fillId="0" borderId="5" xfId="0" applyNumberFormat="1" applyFont="1" applyBorder="1" applyAlignment="1">
      <alignment horizontal="center" wrapText="1"/>
    </xf>
    <xf numFmtId="176" fontId="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10" fontId="14" fillId="0" borderId="1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176" fontId="15" fillId="9" borderId="5" xfId="0" applyNumberFormat="1" applyFont="1" applyFill="1" applyBorder="1" applyAlignment="1">
      <alignment horizontal="center" vertical="center"/>
    </xf>
    <xf numFmtId="10" fontId="14" fillId="9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wrapText="1"/>
    </xf>
    <xf numFmtId="176" fontId="1" fillId="5" borderId="10" xfId="0" applyNumberFormat="1" applyFont="1" applyFill="1" applyBorder="1" applyAlignment="1">
      <alignment horizontal="center" wrapText="1"/>
    </xf>
    <xf numFmtId="0" fontId="2" fillId="0" borderId="10" xfId="0" applyFont="1" applyBorder="1"/>
    <xf numFmtId="0" fontId="2" fillId="0" borderId="9" xfId="0" applyFont="1" applyBorder="1"/>
    <xf numFmtId="176" fontId="0" fillId="0" borderId="6" xfId="0" applyNumberFormat="1" applyFont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2" fillId="0" borderId="5" xfId="0" applyFont="1" applyBorder="1"/>
    <xf numFmtId="176" fontId="0" fillId="0" borderId="7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176" fontId="0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176" fontId="1" fillId="6" borderId="10" xfId="0" applyNumberFormat="1" applyFont="1" applyFill="1" applyBorder="1" applyAlignment="1">
      <alignment horizontal="center" vertical="center"/>
    </xf>
    <xf numFmtId="176" fontId="1" fillId="6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176" fontId="13" fillId="0" borderId="6" xfId="0" applyNumberFormat="1" applyFont="1" applyBorder="1" applyAlignment="1">
      <alignment horizontal="center" vertical="center" wrapText="1"/>
    </xf>
    <xf numFmtId="176" fontId="1" fillId="6" borderId="3" xfId="0" applyNumberFormat="1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 vertical="center"/>
    </xf>
    <xf numFmtId="0" fontId="2" fillId="0" borderId="1" xfId="0" applyFont="1" applyBorder="1"/>
    <xf numFmtId="176" fontId="0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10" borderId="12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71"/>
  <sheetViews>
    <sheetView tabSelected="1" topLeftCell="E84" workbookViewId="0">
      <selection activeCell="I7" sqref="I7"/>
    </sheetView>
  </sheetViews>
  <sheetFormatPr defaultColWidth="14.44140625" defaultRowHeight="15.75" customHeight="1" x14ac:dyDescent="0.25"/>
  <cols>
    <col min="4" max="4" width="25.44140625" customWidth="1"/>
    <col min="5" max="5" width="14.77734375" customWidth="1"/>
    <col min="6" max="6" width="33.21875" customWidth="1"/>
    <col min="8" max="8" width="17.77734375" customWidth="1"/>
    <col min="9" max="9" width="15.21875" customWidth="1"/>
    <col min="10" max="10" width="15" customWidth="1"/>
    <col min="11" max="11" width="34" customWidth="1"/>
  </cols>
  <sheetData>
    <row r="1" spans="1:29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2" x14ac:dyDescent="0.25">
      <c r="A3" s="1"/>
      <c r="B3" s="1"/>
      <c r="C3" s="2"/>
      <c r="D3" s="112" t="s">
        <v>0</v>
      </c>
      <c r="E3" s="113"/>
      <c r="F3" s="113"/>
      <c r="G3" s="113"/>
      <c r="H3" s="113"/>
      <c r="I3" s="113"/>
      <c r="J3" s="113"/>
      <c r="K3" s="11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2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2.75" customHeight="1" x14ac:dyDescent="0.25">
      <c r="A5" s="1"/>
      <c r="B5" s="1"/>
      <c r="C5" s="2"/>
      <c r="D5" s="115" t="s">
        <v>9</v>
      </c>
      <c r="E5" s="115" t="s">
        <v>10</v>
      </c>
      <c r="F5" s="147" t="s">
        <v>147</v>
      </c>
      <c r="G5" s="148" t="s">
        <v>11</v>
      </c>
      <c r="H5" s="7">
        <v>806141</v>
      </c>
      <c r="I5" s="8">
        <v>0</v>
      </c>
      <c r="J5" s="9">
        <f t="shared" ref="J5:J31" si="0">I5/H5</f>
        <v>0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7" customHeight="1" x14ac:dyDescent="0.35">
      <c r="A6" s="1"/>
      <c r="B6" s="1"/>
      <c r="C6" s="2"/>
      <c r="D6" s="116"/>
      <c r="E6" s="116"/>
      <c r="F6" s="149" t="s">
        <v>148</v>
      </c>
      <c r="G6" s="150" t="s">
        <v>149</v>
      </c>
      <c r="H6" s="88" t="s">
        <v>144</v>
      </c>
      <c r="I6" s="90">
        <v>712189</v>
      </c>
      <c r="J6" s="102" t="str">
        <f t="shared" ref="J6:J8" si="1">IFERROR(I6/H6,"-%")</f>
        <v>-%</v>
      </c>
      <c r="K6" s="89" t="s">
        <v>141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7" customHeight="1" x14ac:dyDescent="0.35">
      <c r="A7" s="24"/>
      <c r="B7" s="24"/>
      <c r="C7" s="2"/>
      <c r="D7" s="116"/>
      <c r="E7" s="116"/>
      <c r="F7" s="151" t="s">
        <v>150</v>
      </c>
      <c r="G7" s="148" t="s">
        <v>151</v>
      </c>
      <c r="H7" s="90" t="s">
        <v>155</v>
      </c>
      <c r="I7" s="90" t="s">
        <v>155</v>
      </c>
      <c r="J7" s="102" t="str">
        <f t="shared" si="1"/>
        <v>-%</v>
      </c>
      <c r="K7" s="89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27" customHeight="1" x14ac:dyDescent="0.35">
      <c r="A8" s="24"/>
      <c r="B8" s="24"/>
      <c r="C8" s="2"/>
      <c r="D8" s="116"/>
      <c r="E8" s="116"/>
      <c r="F8" s="152" t="s">
        <v>152</v>
      </c>
      <c r="G8" s="150" t="s">
        <v>118</v>
      </c>
      <c r="H8" s="90" t="s">
        <v>155</v>
      </c>
      <c r="I8" s="90" t="s">
        <v>155</v>
      </c>
      <c r="J8" s="102" t="str">
        <f t="shared" si="1"/>
        <v>-%</v>
      </c>
      <c r="K8" s="89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5.6" x14ac:dyDescent="0.25">
      <c r="A9" s="24"/>
      <c r="B9" s="24"/>
      <c r="C9" s="2"/>
      <c r="D9" s="116"/>
      <c r="E9" s="116"/>
      <c r="F9" s="153" t="s">
        <v>116</v>
      </c>
      <c r="G9" s="150" t="s">
        <v>153</v>
      </c>
      <c r="H9" s="19">
        <v>300</v>
      </c>
      <c r="I9" s="8">
        <v>0</v>
      </c>
      <c r="J9" s="9">
        <f t="shared" si="0"/>
        <v>0</v>
      </c>
      <c r="K9" s="79" t="s">
        <v>117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15.6" x14ac:dyDescent="0.35">
      <c r="A10" s="1"/>
      <c r="B10" s="1"/>
      <c r="C10" s="2"/>
      <c r="D10" s="116"/>
      <c r="E10" s="116"/>
      <c r="F10" s="154" t="s">
        <v>119</v>
      </c>
      <c r="G10" s="150" t="s">
        <v>154</v>
      </c>
      <c r="H10" s="88" t="s">
        <v>140</v>
      </c>
      <c r="I10" s="90" t="s">
        <v>143</v>
      </c>
      <c r="J10" s="102" t="str">
        <f t="shared" ref="J10" si="2">IFERROR(I10/H10,"-%")</f>
        <v>-%</v>
      </c>
      <c r="K10" s="7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2" x14ac:dyDescent="0.25">
      <c r="A11" s="1"/>
      <c r="B11" s="1"/>
      <c r="C11" s="2"/>
      <c r="D11" s="116"/>
      <c r="E11" s="117"/>
      <c r="F11" s="118" t="s">
        <v>12</v>
      </c>
      <c r="G11" s="114"/>
      <c r="H11" s="14">
        <f>SUM(H5:H10)</f>
        <v>806441</v>
      </c>
      <c r="I11" s="15">
        <f>SUM(I5:I10)</f>
        <v>712189</v>
      </c>
      <c r="J11" s="16">
        <f t="shared" si="0"/>
        <v>0.88312598193792236</v>
      </c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.8" x14ac:dyDescent="0.25">
      <c r="A12" s="1"/>
      <c r="B12" s="1"/>
      <c r="C12" s="2"/>
      <c r="D12" s="116"/>
      <c r="E12" s="115" t="s">
        <v>13</v>
      </c>
      <c r="F12" s="18" t="s">
        <v>14</v>
      </c>
      <c r="G12" s="12" t="s">
        <v>15</v>
      </c>
      <c r="H12" s="88" t="s">
        <v>140</v>
      </c>
      <c r="I12" s="88" t="s">
        <v>140</v>
      </c>
      <c r="J12" s="102" t="str">
        <f t="shared" ref="J12:J29" si="3">IFERROR(I12/H12,"-%")</f>
        <v>-%</v>
      </c>
      <c r="K12" s="1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8" x14ac:dyDescent="0.25">
      <c r="A13" s="1"/>
      <c r="B13" s="1"/>
      <c r="C13" s="2"/>
      <c r="D13" s="116"/>
      <c r="E13" s="116"/>
      <c r="F13" s="11" t="s">
        <v>16</v>
      </c>
      <c r="G13" s="12" t="s">
        <v>17</v>
      </c>
      <c r="H13" s="88" t="s">
        <v>140</v>
      </c>
      <c r="I13" s="88" t="s">
        <v>140</v>
      </c>
      <c r="J13" s="102" t="str">
        <f t="shared" si="3"/>
        <v>-%</v>
      </c>
      <c r="K13" s="1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8" x14ac:dyDescent="0.25">
      <c r="A14" s="1"/>
      <c r="B14" s="1"/>
      <c r="C14" s="2"/>
      <c r="D14" s="116"/>
      <c r="E14" s="116"/>
      <c r="F14" s="11" t="s">
        <v>18</v>
      </c>
      <c r="G14" s="12" t="s">
        <v>19</v>
      </c>
      <c r="H14" s="88" t="s">
        <v>140</v>
      </c>
      <c r="I14" s="88" t="s">
        <v>140</v>
      </c>
      <c r="J14" s="102" t="str">
        <f t="shared" si="3"/>
        <v>-%</v>
      </c>
      <c r="K14" s="1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.8" x14ac:dyDescent="0.25">
      <c r="A15" s="1"/>
      <c r="B15" s="1"/>
      <c r="C15" s="2"/>
      <c r="D15" s="116"/>
      <c r="E15" s="116"/>
      <c r="F15" s="11" t="s">
        <v>20</v>
      </c>
      <c r="G15" s="12" t="s">
        <v>21</v>
      </c>
      <c r="H15" s="88" t="s">
        <v>140</v>
      </c>
      <c r="I15" s="88" t="s">
        <v>140</v>
      </c>
      <c r="J15" s="102" t="str">
        <f t="shared" si="3"/>
        <v>-%</v>
      </c>
      <c r="K15" s="1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.8" x14ac:dyDescent="0.25">
      <c r="A16" s="1"/>
      <c r="B16" s="1"/>
      <c r="C16" s="2"/>
      <c r="D16" s="116"/>
      <c r="E16" s="116"/>
      <c r="F16" s="11" t="s">
        <v>22</v>
      </c>
      <c r="G16" s="12" t="s">
        <v>23</v>
      </c>
      <c r="H16" s="88" t="s">
        <v>140</v>
      </c>
      <c r="I16" s="88" t="s">
        <v>140</v>
      </c>
      <c r="J16" s="102" t="str">
        <f t="shared" si="3"/>
        <v>-%</v>
      </c>
      <c r="K16" s="1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.8" x14ac:dyDescent="0.25">
      <c r="A17" s="1"/>
      <c r="B17" s="1"/>
      <c r="C17" s="2"/>
      <c r="D17" s="116"/>
      <c r="E17" s="116"/>
      <c r="F17" s="11" t="s">
        <v>24</v>
      </c>
      <c r="G17" s="12" t="s">
        <v>25</v>
      </c>
      <c r="H17" s="88" t="s">
        <v>140</v>
      </c>
      <c r="I17" s="88" t="s">
        <v>140</v>
      </c>
      <c r="J17" s="102" t="str">
        <f t="shared" si="3"/>
        <v>-%</v>
      </c>
      <c r="K17" s="1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.8" x14ac:dyDescent="0.25">
      <c r="A18" s="1"/>
      <c r="B18" s="1"/>
      <c r="C18" s="2"/>
      <c r="D18" s="116"/>
      <c r="E18" s="116"/>
      <c r="F18" s="96" t="s">
        <v>26</v>
      </c>
      <c r="G18" s="64" t="s">
        <v>27</v>
      </c>
      <c r="H18" s="88" t="s">
        <v>140</v>
      </c>
      <c r="I18" s="88" t="s">
        <v>143</v>
      </c>
      <c r="J18" s="102" t="str">
        <f t="shared" si="3"/>
        <v>-%</v>
      </c>
      <c r="K18" s="9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 x14ac:dyDescent="0.25">
      <c r="A19" s="1"/>
      <c r="B19" s="1"/>
      <c r="C19" s="2"/>
      <c r="D19" s="116"/>
      <c r="E19" s="117"/>
      <c r="F19" s="118" t="s">
        <v>12</v>
      </c>
      <c r="G19" s="114"/>
      <c r="H19" s="14">
        <f t="shared" ref="H19:I19" si="4">SUM(H12:H18)</f>
        <v>0</v>
      </c>
      <c r="I19" s="14">
        <f t="shared" si="4"/>
        <v>0</v>
      </c>
      <c r="J19" s="38" t="str">
        <f>IFERROR(I20/H20,"-%")</f>
        <v>-%</v>
      </c>
      <c r="K19" s="1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6" x14ac:dyDescent="0.35">
      <c r="A20" s="1"/>
      <c r="B20" s="1"/>
      <c r="C20" s="2"/>
      <c r="D20" s="116"/>
      <c r="E20" s="115" t="s">
        <v>28</v>
      </c>
      <c r="F20" s="156" t="s">
        <v>156</v>
      </c>
      <c r="G20" s="157" t="s">
        <v>157</v>
      </c>
      <c r="H20" s="88" t="s">
        <v>140</v>
      </c>
      <c r="I20" s="88">
        <v>408230</v>
      </c>
      <c r="J20" s="102" t="str">
        <f t="shared" si="3"/>
        <v>-%</v>
      </c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8" x14ac:dyDescent="0.25">
      <c r="A21" s="24"/>
      <c r="B21" s="24"/>
      <c r="C21" s="2"/>
      <c r="D21" s="116"/>
      <c r="E21" s="155"/>
      <c r="F21" s="153" t="s">
        <v>29</v>
      </c>
      <c r="G21" s="157" t="s">
        <v>158</v>
      </c>
      <c r="H21" s="88" t="s">
        <v>155</v>
      </c>
      <c r="I21" s="88" t="s">
        <v>155</v>
      </c>
      <c r="J21" s="102" t="str">
        <f t="shared" si="3"/>
        <v>-%</v>
      </c>
      <c r="K21" s="13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3.8" x14ac:dyDescent="0.25">
      <c r="A22" s="24"/>
      <c r="B22" s="24"/>
      <c r="C22" s="2"/>
      <c r="D22" s="116"/>
      <c r="E22" s="155"/>
      <c r="F22" s="153" t="s">
        <v>30</v>
      </c>
      <c r="G22" s="150" t="s">
        <v>31</v>
      </c>
      <c r="H22" s="88"/>
      <c r="I22" s="88" t="s">
        <v>155</v>
      </c>
      <c r="J22" s="102" t="str">
        <f t="shared" si="3"/>
        <v>-%</v>
      </c>
      <c r="K22" s="13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3.8" x14ac:dyDescent="0.25">
      <c r="A23" s="1"/>
      <c r="B23" s="1"/>
      <c r="C23" s="2"/>
      <c r="D23" s="116"/>
      <c r="E23" s="116"/>
      <c r="F23" s="153" t="s">
        <v>32</v>
      </c>
      <c r="G23" s="150" t="s">
        <v>33</v>
      </c>
      <c r="H23" s="88" t="s">
        <v>140</v>
      </c>
      <c r="I23" s="90" t="s">
        <v>140</v>
      </c>
      <c r="J23" s="102" t="str">
        <f t="shared" si="3"/>
        <v>-%</v>
      </c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8" x14ac:dyDescent="0.25">
      <c r="A24" s="1"/>
      <c r="B24" s="1"/>
      <c r="C24" s="2"/>
      <c r="D24" s="116"/>
      <c r="E24" s="116"/>
      <c r="F24" s="153" t="s">
        <v>34</v>
      </c>
      <c r="G24" s="150" t="s">
        <v>35</v>
      </c>
      <c r="H24" s="88" t="s">
        <v>140</v>
      </c>
      <c r="I24" s="90" t="s">
        <v>140</v>
      </c>
      <c r="J24" s="102" t="str">
        <f t="shared" si="3"/>
        <v>-%</v>
      </c>
      <c r="K24" s="1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6" x14ac:dyDescent="0.35">
      <c r="A25" s="1"/>
      <c r="B25" s="1"/>
      <c r="C25" s="2"/>
      <c r="D25" s="116"/>
      <c r="E25" s="116"/>
      <c r="F25" s="153" t="s">
        <v>159</v>
      </c>
      <c r="G25" s="150" t="s">
        <v>37</v>
      </c>
      <c r="H25" s="88" t="s">
        <v>140</v>
      </c>
      <c r="I25" s="90" t="s">
        <v>140</v>
      </c>
      <c r="J25" s="102" t="str">
        <f t="shared" si="3"/>
        <v>-%</v>
      </c>
      <c r="K25" s="1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8" x14ac:dyDescent="0.25">
      <c r="A26" s="1"/>
      <c r="B26" s="1"/>
      <c r="C26" s="2"/>
      <c r="D26" s="116"/>
      <c r="E26" s="116"/>
      <c r="F26" s="153" t="s">
        <v>160</v>
      </c>
      <c r="G26" s="148" t="s">
        <v>39</v>
      </c>
      <c r="H26" s="88" t="s">
        <v>140</v>
      </c>
      <c r="I26" s="90" t="s">
        <v>140</v>
      </c>
      <c r="J26" s="102" t="str">
        <f t="shared" si="3"/>
        <v>-%</v>
      </c>
      <c r="K26" s="1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.8" x14ac:dyDescent="0.25">
      <c r="A27" s="1"/>
      <c r="B27" s="1"/>
      <c r="C27" s="2"/>
      <c r="D27" s="116"/>
      <c r="E27" s="116"/>
      <c r="F27" s="158" t="s">
        <v>36</v>
      </c>
      <c r="G27" s="148" t="s">
        <v>40</v>
      </c>
      <c r="H27" s="88" t="s">
        <v>140</v>
      </c>
      <c r="I27" s="90" t="s">
        <v>140</v>
      </c>
      <c r="J27" s="102" t="str">
        <f t="shared" si="3"/>
        <v>-%</v>
      </c>
      <c r="K27" s="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8" x14ac:dyDescent="0.25">
      <c r="A28" s="1"/>
      <c r="B28" s="1"/>
      <c r="C28" s="2"/>
      <c r="D28" s="116"/>
      <c r="E28" s="116"/>
      <c r="F28" s="153" t="s">
        <v>38</v>
      </c>
      <c r="G28" s="159" t="s">
        <v>161</v>
      </c>
      <c r="H28" s="88" t="s">
        <v>140</v>
      </c>
      <c r="I28" s="90" t="s">
        <v>143</v>
      </c>
      <c r="J28" s="102" t="str">
        <f t="shared" si="3"/>
        <v>-%</v>
      </c>
      <c r="K28" s="10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.8" x14ac:dyDescent="0.25">
      <c r="A29" s="1"/>
      <c r="B29" s="1"/>
      <c r="C29" s="2"/>
      <c r="D29" s="116"/>
      <c r="E29" s="116"/>
      <c r="F29" s="160" t="s">
        <v>162</v>
      </c>
      <c r="G29" s="161" t="s">
        <v>163</v>
      </c>
      <c r="H29" s="88" t="s">
        <v>140</v>
      </c>
      <c r="I29" s="90" t="s">
        <v>140</v>
      </c>
      <c r="J29" s="102" t="str">
        <f t="shared" si="3"/>
        <v>-%</v>
      </c>
      <c r="K29" s="1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"/>
      <c r="B30" s="1"/>
      <c r="C30" s="2"/>
      <c r="D30" s="116"/>
      <c r="E30" s="117"/>
      <c r="F30" s="118" t="s">
        <v>12</v>
      </c>
      <c r="G30" s="114"/>
      <c r="H30" s="14">
        <f>SUM(H20:H29)</f>
        <v>0</v>
      </c>
      <c r="I30" s="14">
        <f>SUM(I20:I29)</f>
        <v>408230</v>
      </c>
      <c r="J30" s="38">
        <f>IFERROR(I31/H31,"-%")</f>
        <v>1.3893378436860229</v>
      </c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"/>
      <c r="B31" s="1"/>
      <c r="C31" s="2"/>
      <c r="D31" s="117"/>
      <c r="E31" s="119" t="s">
        <v>41</v>
      </c>
      <c r="F31" s="113"/>
      <c r="G31" s="114"/>
      <c r="H31" s="20">
        <f>SUM(H11,H19,H30)</f>
        <v>806441</v>
      </c>
      <c r="I31" s="20">
        <f>SUM(I11,I19,I30)</f>
        <v>1120419</v>
      </c>
      <c r="J31" s="21">
        <f t="shared" si="0"/>
        <v>1.3893378436860229</v>
      </c>
      <c r="K31" s="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2" x14ac:dyDescent="0.25">
      <c r="A32" s="1"/>
      <c r="B32" s="1"/>
      <c r="C32" s="1"/>
      <c r="D32" s="1"/>
      <c r="E32" s="1"/>
      <c r="F32" s="1"/>
      <c r="G32" s="1"/>
      <c r="H32" s="22"/>
      <c r="I32" s="2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.2" x14ac:dyDescent="0.25">
      <c r="A33" s="24"/>
      <c r="B33" s="120" t="s">
        <v>42</v>
      </c>
      <c r="C33" s="113"/>
      <c r="D33" s="113"/>
      <c r="E33" s="113"/>
      <c r="F33" s="113"/>
      <c r="G33" s="113"/>
      <c r="H33" s="113"/>
      <c r="I33" s="113"/>
      <c r="J33" s="113"/>
      <c r="K33" s="1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.2" x14ac:dyDescent="0.25">
      <c r="A34" s="24"/>
      <c r="B34" s="25" t="s">
        <v>1</v>
      </c>
      <c r="C34" s="26" t="s">
        <v>43</v>
      </c>
      <c r="D34" s="26" t="s">
        <v>44</v>
      </c>
      <c r="E34" s="26" t="s">
        <v>2</v>
      </c>
      <c r="F34" s="26" t="s">
        <v>45</v>
      </c>
      <c r="G34" s="27" t="s">
        <v>4</v>
      </c>
      <c r="H34" s="27" t="s">
        <v>5</v>
      </c>
      <c r="I34" s="28" t="s">
        <v>6</v>
      </c>
      <c r="J34" s="29" t="s">
        <v>7</v>
      </c>
      <c r="K34" s="30" t="s">
        <v>46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.8" x14ac:dyDescent="0.25">
      <c r="A35" s="24"/>
      <c r="B35" s="115" t="s">
        <v>9</v>
      </c>
      <c r="C35" s="143" t="s">
        <v>47</v>
      </c>
      <c r="D35" s="121" t="s">
        <v>48</v>
      </c>
      <c r="E35" s="31" t="s">
        <v>13</v>
      </c>
      <c r="F35" s="32" t="s">
        <v>49</v>
      </c>
      <c r="G35" s="32" t="s">
        <v>50</v>
      </c>
      <c r="H35" s="97" t="s">
        <v>140</v>
      </c>
      <c r="I35" s="88" t="s">
        <v>140</v>
      </c>
      <c r="J35" s="102" t="str">
        <f t="shared" ref="J35:J46" si="5">IFERROR(I35/H35,"-%")</f>
        <v>-%</v>
      </c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.8" x14ac:dyDescent="0.25">
      <c r="A36" s="24"/>
      <c r="B36" s="116"/>
      <c r="C36" s="142"/>
      <c r="D36" s="116"/>
      <c r="E36" s="32" t="s">
        <v>28</v>
      </c>
      <c r="F36" s="32" t="s">
        <v>49</v>
      </c>
      <c r="G36" s="32" t="s">
        <v>51</v>
      </c>
      <c r="H36" s="98" t="s">
        <v>140</v>
      </c>
      <c r="I36" s="91" t="s">
        <v>140</v>
      </c>
      <c r="J36" s="102" t="str">
        <f t="shared" si="5"/>
        <v>-%</v>
      </c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.8" x14ac:dyDescent="0.25">
      <c r="A37" s="24"/>
      <c r="B37" s="116"/>
      <c r="C37" s="142"/>
      <c r="D37" s="116"/>
      <c r="E37" s="32" t="s">
        <v>13</v>
      </c>
      <c r="F37" s="32" t="s">
        <v>52</v>
      </c>
      <c r="G37" s="32" t="s">
        <v>53</v>
      </c>
      <c r="H37" s="98" t="s">
        <v>140</v>
      </c>
      <c r="I37" s="91" t="s">
        <v>140</v>
      </c>
      <c r="J37" s="102" t="str">
        <f t="shared" si="5"/>
        <v>-%</v>
      </c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.8" x14ac:dyDescent="0.25">
      <c r="A38" s="24"/>
      <c r="B38" s="116"/>
      <c r="C38" s="142"/>
      <c r="D38" s="116"/>
      <c r="E38" s="32" t="s">
        <v>10</v>
      </c>
      <c r="F38" s="32" t="s">
        <v>52</v>
      </c>
      <c r="G38" s="32" t="s">
        <v>54</v>
      </c>
      <c r="H38" s="98" t="s">
        <v>140</v>
      </c>
      <c r="I38" s="91" t="s">
        <v>140</v>
      </c>
      <c r="J38" s="102" t="str">
        <f t="shared" si="5"/>
        <v>-%</v>
      </c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.8" x14ac:dyDescent="0.25">
      <c r="A39" s="24"/>
      <c r="B39" s="116"/>
      <c r="C39" s="142"/>
      <c r="D39" s="116"/>
      <c r="E39" s="32" t="s">
        <v>10</v>
      </c>
      <c r="F39" s="32" t="s">
        <v>55</v>
      </c>
      <c r="G39" s="32" t="s">
        <v>56</v>
      </c>
      <c r="H39" s="98" t="s">
        <v>140</v>
      </c>
      <c r="I39" s="91" t="s">
        <v>140</v>
      </c>
      <c r="J39" s="102" t="str">
        <f t="shared" si="5"/>
        <v>-%</v>
      </c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.8" x14ac:dyDescent="0.25">
      <c r="A40" s="24"/>
      <c r="B40" s="116"/>
      <c r="C40" s="142"/>
      <c r="D40" s="116"/>
      <c r="E40" s="32" t="s">
        <v>13</v>
      </c>
      <c r="F40" s="32" t="s">
        <v>55</v>
      </c>
      <c r="G40" s="32" t="s">
        <v>57</v>
      </c>
      <c r="H40" s="98" t="s">
        <v>140</v>
      </c>
      <c r="I40" s="91" t="s">
        <v>140</v>
      </c>
      <c r="J40" s="102" t="str">
        <f t="shared" si="5"/>
        <v>-%</v>
      </c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.8" x14ac:dyDescent="0.25">
      <c r="A41" s="24"/>
      <c r="B41" s="116"/>
      <c r="C41" s="142"/>
      <c r="D41" s="116"/>
      <c r="E41" s="32" t="s">
        <v>13</v>
      </c>
      <c r="F41" s="32" t="s">
        <v>58</v>
      </c>
      <c r="G41" s="32" t="s">
        <v>59</v>
      </c>
      <c r="H41" s="98" t="s">
        <v>140</v>
      </c>
      <c r="I41" s="91" t="s">
        <v>140</v>
      </c>
      <c r="J41" s="102" t="str">
        <f t="shared" si="5"/>
        <v>-%</v>
      </c>
      <c r="K41" s="1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.8" x14ac:dyDescent="0.25">
      <c r="A42" s="24"/>
      <c r="B42" s="116"/>
      <c r="C42" s="142"/>
      <c r="D42" s="116"/>
      <c r="E42" s="32" t="s">
        <v>10</v>
      </c>
      <c r="F42" s="32" t="s">
        <v>60</v>
      </c>
      <c r="G42" s="36" t="s">
        <v>61</v>
      </c>
      <c r="H42" s="98" t="s">
        <v>140</v>
      </c>
      <c r="I42" s="91" t="s">
        <v>140</v>
      </c>
      <c r="J42" s="102" t="str">
        <f t="shared" si="5"/>
        <v>-%</v>
      </c>
      <c r="K42" s="1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8" x14ac:dyDescent="0.25">
      <c r="A43" s="24"/>
      <c r="B43" s="116"/>
      <c r="C43" s="142"/>
      <c r="D43" s="116"/>
      <c r="E43" s="32" t="s">
        <v>10</v>
      </c>
      <c r="F43" s="32" t="s">
        <v>62</v>
      </c>
      <c r="G43" s="36" t="s">
        <v>63</v>
      </c>
      <c r="H43" s="98" t="s">
        <v>140</v>
      </c>
      <c r="I43" s="91" t="s">
        <v>140</v>
      </c>
      <c r="J43" s="102" t="str">
        <f t="shared" si="5"/>
        <v>-%</v>
      </c>
      <c r="K43" s="1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2" x14ac:dyDescent="0.25">
      <c r="A44" s="24"/>
      <c r="B44" s="116"/>
      <c r="C44" s="142"/>
      <c r="D44" s="117"/>
      <c r="E44" s="122" t="s">
        <v>12</v>
      </c>
      <c r="F44" s="113"/>
      <c r="G44" s="114"/>
      <c r="H44" s="37">
        <f t="shared" ref="H44:I44" si="6">SUM(H35:H43)</f>
        <v>0</v>
      </c>
      <c r="I44" s="37">
        <f t="shared" si="6"/>
        <v>0</v>
      </c>
      <c r="J44" s="38" t="str">
        <f>IFERROR(I45/H45,"-%")</f>
        <v>-%</v>
      </c>
      <c r="K44" s="3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.8" x14ac:dyDescent="0.25">
      <c r="A45" s="24"/>
      <c r="B45" s="116"/>
      <c r="C45" s="142"/>
      <c r="D45" s="130" t="s">
        <v>64</v>
      </c>
      <c r="E45" s="33" t="s">
        <v>13</v>
      </c>
      <c r="F45" s="35" t="s">
        <v>65</v>
      </c>
      <c r="G45" s="35" t="s">
        <v>66</v>
      </c>
      <c r="H45" s="92" t="s">
        <v>140</v>
      </c>
      <c r="I45" s="92" t="s">
        <v>140</v>
      </c>
      <c r="J45" s="102" t="str">
        <f t="shared" si="5"/>
        <v>-%</v>
      </c>
      <c r="K45" s="4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8" x14ac:dyDescent="0.25">
      <c r="A46" s="24"/>
      <c r="B46" s="116"/>
      <c r="C46" s="142"/>
      <c r="D46" s="116"/>
      <c r="E46" s="35" t="s">
        <v>10</v>
      </c>
      <c r="F46" s="35" t="s">
        <v>65</v>
      </c>
      <c r="G46" s="35" t="s">
        <v>67</v>
      </c>
      <c r="H46" s="92" t="s">
        <v>140</v>
      </c>
      <c r="I46" s="92" t="s">
        <v>140</v>
      </c>
      <c r="J46" s="102" t="str">
        <f t="shared" si="5"/>
        <v>-%</v>
      </c>
      <c r="K46" s="4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2" x14ac:dyDescent="0.25">
      <c r="A47" s="24"/>
      <c r="B47" s="116"/>
      <c r="C47" s="142"/>
      <c r="D47" s="117"/>
      <c r="E47" s="146" t="s">
        <v>12</v>
      </c>
      <c r="F47" s="125"/>
      <c r="G47" s="125"/>
      <c r="H47" s="37">
        <f t="shared" ref="H47:I47" si="7">SUM(H45:H46)</f>
        <v>0</v>
      </c>
      <c r="I47" s="37">
        <f t="shared" si="7"/>
        <v>0</v>
      </c>
      <c r="J47" s="41" t="str">
        <f>IFERROR(I45/H45,"-%")</f>
        <v>-%</v>
      </c>
      <c r="K47" s="3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2" x14ac:dyDescent="0.25">
      <c r="A48" s="24"/>
      <c r="B48" s="116"/>
      <c r="C48" s="142"/>
      <c r="D48" s="143" t="s">
        <v>68</v>
      </c>
      <c r="E48" s="42" t="s">
        <v>13</v>
      </c>
      <c r="F48" s="43" t="s">
        <v>65</v>
      </c>
      <c r="G48" s="43" t="s">
        <v>69</v>
      </c>
      <c r="H48" s="99" t="s">
        <v>140</v>
      </c>
      <c r="I48" s="91" t="s">
        <v>140</v>
      </c>
      <c r="J48" s="34" t="str">
        <f>IFERROR(I45/H45,"-%")</f>
        <v>-%</v>
      </c>
      <c r="K48" s="4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.2" x14ac:dyDescent="0.25">
      <c r="A49" s="24"/>
      <c r="B49" s="116"/>
      <c r="C49" s="142"/>
      <c r="D49" s="142"/>
      <c r="E49" s="43" t="s">
        <v>10</v>
      </c>
      <c r="F49" s="43" t="s">
        <v>65</v>
      </c>
      <c r="G49" s="43" t="s">
        <v>70</v>
      </c>
      <c r="H49" s="99" t="s">
        <v>140</v>
      </c>
      <c r="I49" s="91" t="s">
        <v>140</v>
      </c>
      <c r="J49" s="34" t="str">
        <f>IFERROR(I46/H46,"-%")</f>
        <v>-%</v>
      </c>
      <c r="K49" s="4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24"/>
      <c r="B50" s="116"/>
      <c r="C50" s="142"/>
      <c r="D50" s="142"/>
      <c r="E50" s="122" t="s">
        <v>12</v>
      </c>
      <c r="F50" s="113"/>
      <c r="G50" s="114"/>
      <c r="H50" s="37">
        <f t="shared" ref="H50:I50" si="8">SUM(H48:H49)</f>
        <v>0</v>
      </c>
      <c r="I50" s="37">
        <f t="shared" si="8"/>
        <v>0</v>
      </c>
      <c r="J50" s="41" t="str">
        <f>IFERROR(I48/H48,"-%")</f>
        <v>-%</v>
      </c>
      <c r="K50" s="3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24"/>
      <c r="B51" s="116"/>
      <c r="C51" s="142"/>
      <c r="D51" s="121" t="s">
        <v>71</v>
      </c>
      <c r="E51" s="42" t="s">
        <v>13</v>
      </c>
      <c r="F51" s="43" t="s">
        <v>72</v>
      </c>
      <c r="G51" s="43" t="s">
        <v>73</v>
      </c>
      <c r="H51" s="91" t="s">
        <v>140</v>
      </c>
      <c r="I51" s="91" t="s">
        <v>140</v>
      </c>
      <c r="J51" s="34" t="str">
        <f>IFERROR(I48/H48,"-%")</f>
        <v>-%</v>
      </c>
      <c r="K51" s="4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.2" x14ac:dyDescent="0.25">
      <c r="A52" s="24"/>
      <c r="B52" s="116"/>
      <c r="C52" s="142"/>
      <c r="D52" s="116"/>
      <c r="E52" s="43" t="s">
        <v>13</v>
      </c>
      <c r="F52" s="43" t="s">
        <v>74</v>
      </c>
      <c r="G52" s="43" t="s">
        <v>75</v>
      </c>
      <c r="H52" s="91" t="s">
        <v>140</v>
      </c>
      <c r="I52" s="91" t="s">
        <v>140</v>
      </c>
      <c r="J52" s="34" t="str">
        <f>IFERROR(I49/H49,"-%")</f>
        <v>-%</v>
      </c>
      <c r="K52" s="4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24"/>
      <c r="B53" s="116"/>
      <c r="C53" s="142"/>
      <c r="D53" s="116"/>
      <c r="E53" s="43" t="s">
        <v>10</v>
      </c>
      <c r="F53" s="43" t="s">
        <v>76</v>
      </c>
      <c r="G53" s="43" t="s">
        <v>77</v>
      </c>
      <c r="H53" s="91" t="s">
        <v>140</v>
      </c>
      <c r="I53" s="91" t="s">
        <v>140</v>
      </c>
      <c r="J53" s="34" t="str">
        <f>IFERROR(I50/H50,"-%")</f>
        <v>-%</v>
      </c>
      <c r="K53" s="4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24"/>
      <c r="B54" s="116"/>
      <c r="C54" s="142"/>
      <c r="D54" s="117"/>
      <c r="E54" s="124" t="s">
        <v>12</v>
      </c>
      <c r="F54" s="125"/>
      <c r="G54" s="126"/>
      <c r="H54" s="37">
        <f t="shared" ref="H54:I54" si="9">SUM(H51:H53)</f>
        <v>0</v>
      </c>
      <c r="I54" s="37">
        <f t="shared" si="9"/>
        <v>0</v>
      </c>
      <c r="J54" s="41" t="str">
        <f>IFERROR(I52/H52,"-%")</f>
        <v>-%</v>
      </c>
      <c r="K54" s="4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2" x14ac:dyDescent="0.25">
      <c r="A55" s="24"/>
      <c r="B55" s="116"/>
      <c r="C55" s="142"/>
      <c r="D55" s="130" t="s">
        <v>78</v>
      </c>
      <c r="E55" s="42" t="s">
        <v>13</v>
      </c>
      <c r="F55" s="43" t="s">
        <v>79</v>
      </c>
      <c r="G55" s="43" t="s">
        <v>80</v>
      </c>
      <c r="H55" s="91" t="s">
        <v>140</v>
      </c>
      <c r="I55" s="91" t="s">
        <v>140</v>
      </c>
      <c r="J55" s="34" t="str">
        <f>IFERROR(I52/H52,"-%")</f>
        <v>-%</v>
      </c>
      <c r="K55" s="4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2" x14ac:dyDescent="0.25">
      <c r="A56" s="24"/>
      <c r="B56" s="116"/>
      <c r="C56" s="142"/>
      <c r="D56" s="116"/>
      <c r="E56" s="43" t="s">
        <v>13</v>
      </c>
      <c r="F56" s="43" t="s">
        <v>81</v>
      </c>
      <c r="G56" s="43" t="s">
        <v>82</v>
      </c>
      <c r="H56" s="91" t="s">
        <v>140</v>
      </c>
      <c r="I56" s="91" t="s">
        <v>140</v>
      </c>
      <c r="J56" s="34" t="str">
        <f>IFERROR(I53/H53,"-%")</f>
        <v>-%</v>
      </c>
      <c r="K56" s="4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2" x14ac:dyDescent="0.25">
      <c r="A57" s="24"/>
      <c r="B57" s="116"/>
      <c r="C57" s="142"/>
      <c r="D57" s="116"/>
      <c r="E57" s="43" t="s">
        <v>10</v>
      </c>
      <c r="F57" s="43" t="s">
        <v>76</v>
      </c>
      <c r="G57" s="43" t="s">
        <v>83</v>
      </c>
      <c r="H57" s="91" t="s">
        <v>140</v>
      </c>
      <c r="I57" s="91" t="s">
        <v>140</v>
      </c>
      <c r="J57" s="34" t="str">
        <f>IFERROR(I54/H54,"-%")</f>
        <v>-%</v>
      </c>
      <c r="K57" s="4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2" x14ac:dyDescent="0.25">
      <c r="A58" s="24"/>
      <c r="B58" s="116"/>
      <c r="C58" s="142"/>
      <c r="D58" s="117"/>
      <c r="E58" s="124" t="s">
        <v>12</v>
      </c>
      <c r="F58" s="125"/>
      <c r="G58" s="126"/>
      <c r="H58" s="37">
        <f t="shared" ref="H58:I58" si="10">SUM(H55:H57)</f>
        <v>0</v>
      </c>
      <c r="I58" s="37">
        <f t="shared" si="10"/>
        <v>0</v>
      </c>
      <c r="J58" s="41" t="str">
        <f>IFERROR(I56/H56,"-%")</f>
        <v>-%</v>
      </c>
      <c r="K58" s="3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 x14ac:dyDescent="0.25">
      <c r="A59" s="24"/>
      <c r="B59" s="116"/>
      <c r="C59" s="142"/>
      <c r="D59" s="130" t="s">
        <v>84</v>
      </c>
      <c r="E59" s="47" t="s">
        <v>28</v>
      </c>
      <c r="F59" s="47" t="s">
        <v>65</v>
      </c>
      <c r="G59" s="47" t="s">
        <v>85</v>
      </c>
      <c r="H59" s="91" t="s">
        <v>140</v>
      </c>
      <c r="I59" s="91" t="s">
        <v>140</v>
      </c>
      <c r="J59" s="34" t="str">
        <f>IFERROR(I56/H56,"-%")</f>
        <v>-%</v>
      </c>
      <c r="K59" s="45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ht="13.2" x14ac:dyDescent="0.25">
      <c r="A60" s="24"/>
      <c r="B60" s="116"/>
      <c r="C60" s="142"/>
      <c r="D60" s="117"/>
      <c r="E60" s="124" t="s">
        <v>12</v>
      </c>
      <c r="F60" s="125"/>
      <c r="G60" s="126"/>
      <c r="H60" s="37">
        <f>SUM(H59)</f>
        <v>0</v>
      </c>
      <c r="I60" s="37">
        <f>SUM(I59)</f>
        <v>0</v>
      </c>
      <c r="J60" s="41" t="str">
        <f>IFERROR(I58/H58,"-%")</f>
        <v>-%</v>
      </c>
      <c r="K60" s="39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15.6" x14ac:dyDescent="0.35">
      <c r="A61" s="24"/>
      <c r="B61" s="116"/>
      <c r="C61" s="142"/>
      <c r="D61" s="133" t="s">
        <v>122</v>
      </c>
      <c r="E61" s="44" t="s">
        <v>10</v>
      </c>
      <c r="F61" s="82" t="s">
        <v>123</v>
      </c>
      <c r="G61" s="83" t="s">
        <v>124</v>
      </c>
      <c r="H61" s="91" t="s">
        <v>140</v>
      </c>
      <c r="I61" s="91" t="s">
        <v>143</v>
      </c>
      <c r="J61" s="34" t="str">
        <f>IFERROR(I58/H58,"-%")</f>
        <v>-%</v>
      </c>
      <c r="K61" s="4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2" x14ac:dyDescent="0.25">
      <c r="A62" s="24"/>
      <c r="B62" s="116"/>
      <c r="C62" s="142"/>
      <c r="D62" s="117"/>
      <c r="E62" s="124" t="s">
        <v>12</v>
      </c>
      <c r="F62" s="125"/>
      <c r="G62" s="126"/>
      <c r="H62" s="48">
        <f t="shared" ref="H62:I62" si="11">SUM(H61)</f>
        <v>0</v>
      </c>
      <c r="I62" s="48">
        <f t="shared" si="11"/>
        <v>0</v>
      </c>
      <c r="J62" s="41" t="str">
        <f>IFERROR(I60/H60,"-%")</f>
        <v>-%</v>
      </c>
      <c r="K62" s="4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2" x14ac:dyDescent="0.25">
      <c r="A63" s="24"/>
      <c r="B63" s="116"/>
      <c r="C63" s="142"/>
      <c r="D63" s="128" t="s">
        <v>86</v>
      </c>
      <c r="E63" s="129"/>
      <c r="F63" s="129"/>
      <c r="G63" s="129"/>
      <c r="H63" s="52">
        <f>SUM(H44, H47,H50, H54, H58, H60, H62 )</f>
        <v>0</v>
      </c>
      <c r="I63" s="49">
        <f>SUM(I44, I47,I50, I54, I58, I60, I62 )</f>
        <v>0</v>
      </c>
      <c r="J63" s="50" t="str">
        <f>IFERROR(I60/H60,"-%")</f>
        <v>-%</v>
      </c>
      <c r="K63" s="5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24"/>
      <c r="B64" s="116"/>
      <c r="C64" s="127" t="s">
        <v>87</v>
      </c>
      <c r="D64" s="127" t="s">
        <v>88</v>
      </c>
      <c r="E64" s="19" t="s">
        <v>10</v>
      </c>
      <c r="F64" s="19" t="s">
        <v>89</v>
      </c>
      <c r="G64" s="84" t="s">
        <v>125</v>
      </c>
      <c r="H64" s="88" t="s">
        <v>140</v>
      </c>
      <c r="I64" s="88" t="s">
        <v>140</v>
      </c>
      <c r="J64" s="34" t="str">
        <f>IFERROR(I61/H61,"-%")</f>
        <v>-%</v>
      </c>
      <c r="K64" s="4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24"/>
      <c r="B65" s="116"/>
      <c r="C65" s="116"/>
      <c r="D65" s="117"/>
      <c r="E65" s="124" t="s">
        <v>12</v>
      </c>
      <c r="F65" s="125"/>
      <c r="G65" s="126"/>
      <c r="H65" s="48">
        <f t="shared" ref="H65:I65" si="12">SUM(H64)</f>
        <v>0</v>
      </c>
      <c r="I65" s="48">
        <f t="shared" si="12"/>
        <v>0</v>
      </c>
      <c r="J65" s="41" t="str">
        <f>IFERROR(I63/H63,"-%")</f>
        <v>-%</v>
      </c>
      <c r="K65" s="3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2" x14ac:dyDescent="0.25">
      <c r="A66" s="24"/>
      <c r="B66" s="116"/>
      <c r="C66" s="117"/>
      <c r="D66" s="134" t="s">
        <v>86</v>
      </c>
      <c r="E66" s="125"/>
      <c r="F66" s="125"/>
      <c r="G66" s="125"/>
      <c r="H66" s="52">
        <f t="shared" ref="H66:I66" si="13">SUM(H65)</f>
        <v>0</v>
      </c>
      <c r="I66" s="52">
        <f t="shared" si="13"/>
        <v>0</v>
      </c>
      <c r="J66" s="50" t="str">
        <f>IFERROR(I63/H63,"-%")</f>
        <v>-%</v>
      </c>
      <c r="K66" s="5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24"/>
      <c r="B67" s="116"/>
      <c r="C67" s="121" t="s">
        <v>90</v>
      </c>
      <c r="D67" s="127" t="s">
        <v>91</v>
      </c>
      <c r="E67" s="19" t="s">
        <v>10</v>
      </c>
      <c r="F67" s="19" t="s">
        <v>92</v>
      </c>
      <c r="G67" s="84" t="s">
        <v>126</v>
      </c>
      <c r="H67" s="88" t="s">
        <v>140</v>
      </c>
      <c r="I67" s="88" t="s">
        <v>140</v>
      </c>
      <c r="J67" s="34" t="str">
        <f>IFERROR(I64/H64,"-%")</f>
        <v>-%</v>
      </c>
      <c r="K67" s="4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24"/>
      <c r="B68" s="116"/>
      <c r="C68" s="116"/>
      <c r="D68" s="117"/>
      <c r="E68" s="124" t="s">
        <v>12</v>
      </c>
      <c r="F68" s="125"/>
      <c r="G68" s="126"/>
      <c r="H68" s="48">
        <f t="shared" ref="H68:I68" si="14">SUM(H67)</f>
        <v>0</v>
      </c>
      <c r="I68" s="48">
        <f t="shared" si="14"/>
        <v>0</v>
      </c>
      <c r="J68" s="41" t="str">
        <f>IFERROR(I66/H66,"-%")</f>
        <v>-%</v>
      </c>
      <c r="K68" s="3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24"/>
      <c r="B69" s="116"/>
      <c r="C69" s="117"/>
      <c r="D69" s="134" t="s">
        <v>86</v>
      </c>
      <c r="E69" s="125"/>
      <c r="F69" s="125"/>
      <c r="G69" s="125"/>
      <c r="H69" s="52">
        <f t="shared" ref="H69:I69" si="15">SUM(H68)</f>
        <v>0</v>
      </c>
      <c r="I69" s="52">
        <f t="shared" si="15"/>
        <v>0</v>
      </c>
      <c r="J69" s="50" t="str">
        <f>IFERROR(I66/H66,"-%")</f>
        <v>-%</v>
      </c>
      <c r="K69" s="5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24"/>
      <c r="B70" s="116"/>
      <c r="C70" s="132" t="s">
        <v>93</v>
      </c>
      <c r="D70" s="127" t="s">
        <v>94</v>
      </c>
      <c r="E70" s="33" t="s">
        <v>10</v>
      </c>
      <c r="F70" s="35" t="s">
        <v>95</v>
      </c>
      <c r="G70" s="83" t="s">
        <v>127</v>
      </c>
      <c r="H70" s="97" t="s">
        <v>140</v>
      </c>
      <c r="I70" s="93" t="s">
        <v>140</v>
      </c>
      <c r="J70" s="34" t="str">
        <f>IFERROR(I67/H67,"-%")</f>
        <v>-%</v>
      </c>
      <c r="K70" s="4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24"/>
      <c r="B71" s="116"/>
      <c r="C71" s="116"/>
      <c r="D71" s="116"/>
      <c r="E71" s="35" t="s">
        <v>10</v>
      </c>
      <c r="F71" s="35" t="s">
        <v>96</v>
      </c>
      <c r="G71" s="83" t="s">
        <v>128</v>
      </c>
      <c r="H71" s="98" t="s">
        <v>140</v>
      </c>
      <c r="I71" s="93" t="s">
        <v>143</v>
      </c>
      <c r="J71" s="34" t="str">
        <f t="shared" ref="J71:J73" si="16">IFERROR(I68/H68,"-%")</f>
        <v>-%</v>
      </c>
      <c r="K71" s="4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24"/>
      <c r="B72" s="116"/>
      <c r="C72" s="116"/>
      <c r="D72" s="116"/>
      <c r="E72" s="35" t="s">
        <v>10</v>
      </c>
      <c r="F72" s="35" t="s">
        <v>97</v>
      </c>
      <c r="G72" s="83" t="s">
        <v>129</v>
      </c>
      <c r="H72" s="98" t="s">
        <v>140</v>
      </c>
      <c r="I72" s="93" t="s">
        <v>140</v>
      </c>
      <c r="J72" s="34" t="str">
        <f t="shared" si="16"/>
        <v>-%</v>
      </c>
      <c r="K72" s="4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24"/>
      <c r="B73" s="116"/>
      <c r="C73" s="116"/>
      <c r="D73" s="116"/>
      <c r="E73" s="35" t="s">
        <v>10</v>
      </c>
      <c r="F73" s="35" t="s">
        <v>98</v>
      </c>
      <c r="G73" s="83" t="s">
        <v>130</v>
      </c>
      <c r="H73" s="98" t="s">
        <v>140</v>
      </c>
      <c r="I73" s="93" t="s">
        <v>140</v>
      </c>
      <c r="J73" s="34" t="str">
        <f t="shared" si="16"/>
        <v>-%</v>
      </c>
      <c r="K73" s="4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2" x14ac:dyDescent="0.25">
      <c r="A74" s="24"/>
      <c r="B74" s="116"/>
      <c r="C74" s="116"/>
      <c r="D74" s="117"/>
      <c r="E74" s="124" t="s">
        <v>12</v>
      </c>
      <c r="F74" s="125"/>
      <c r="G74" s="126"/>
      <c r="H74" s="48">
        <f t="shared" ref="H74:I74" si="17">SUM(H70:H73)</f>
        <v>0</v>
      </c>
      <c r="I74" s="48">
        <f t="shared" si="17"/>
        <v>0</v>
      </c>
      <c r="J74" s="41" t="str">
        <f>IFERROR(I72/H72,"-%")</f>
        <v>-%</v>
      </c>
      <c r="K74" s="3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24"/>
      <c r="B75" s="116"/>
      <c r="C75" s="117"/>
      <c r="D75" s="135" t="s">
        <v>86</v>
      </c>
      <c r="E75" s="113"/>
      <c r="F75" s="113"/>
      <c r="G75" s="114"/>
      <c r="H75" s="52">
        <f t="shared" ref="H75:I75" si="18">SUM(H74)</f>
        <v>0</v>
      </c>
      <c r="I75" s="52">
        <f t="shared" si="18"/>
        <v>0</v>
      </c>
      <c r="J75" s="50" t="str">
        <f>IFERROR(I72/H72,"-%")</f>
        <v>-%</v>
      </c>
      <c r="K75" s="5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24"/>
      <c r="B76" s="116"/>
      <c r="C76" s="127" t="s">
        <v>99</v>
      </c>
      <c r="D76" s="139" t="s">
        <v>142</v>
      </c>
      <c r="E76" s="42" t="s">
        <v>10</v>
      </c>
      <c r="F76" s="43" t="s">
        <v>100</v>
      </c>
      <c r="G76" s="83" t="s">
        <v>131</v>
      </c>
      <c r="H76" s="94" t="s">
        <v>140</v>
      </c>
      <c r="I76" s="94" t="s">
        <v>140</v>
      </c>
      <c r="J76" s="34" t="str">
        <f t="shared" ref="J76" si="19">IFERROR(I73/H73,"-%")</f>
        <v>-%</v>
      </c>
      <c r="K76" s="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24"/>
      <c r="B77" s="116"/>
      <c r="C77" s="116"/>
      <c r="D77" s="117"/>
      <c r="E77" s="123" t="s">
        <v>12</v>
      </c>
      <c r="F77" s="113"/>
      <c r="G77" s="114"/>
      <c r="H77" s="54">
        <f t="shared" ref="H77:I77" si="20">SUM(H76)</f>
        <v>0</v>
      </c>
      <c r="I77" s="54">
        <f t="shared" si="20"/>
        <v>0</v>
      </c>
      <c r="J77" s="41" t="str">
        <f>IFERROR(I75/H75,"-%")</f>
        <v>-%</v>
      </c>
      <c r="K77" s="5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24"/>
      <c r="B78" s="116"/>
      <c r="C78" s="117"/>
      <c r="D78" s="140" t="s">
        <v>86</v>
      </c>
      <c r="E78" s="113"/>
      <c r="F78" s="113"/>
      <c r="G78" s="114"/>
      <c r="H78" s="52">
        <f t="shared" ref="H78:I78" si="21">SUM(H77)</f>
        <v>0</v>
      </c>
      <c r="I78" s="52">
        <f t="shared" si="21"/>
        <v>0</v>
      </c>
      <c r="J78" s="50" t="str">
        <f>IFERROR(I75/H75,"-%")</f>
        <v>-%</v>
      </c>
      <c r="K78" s="56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</row>
    <row r="79" spans="1:29" ht="13.2" x14ac:dyDescent="0.25">
      <c r="A79" s="24"/>
      <c r="B79" s="116"/>
      <c r="C79" s="141" t="s">
        <v>101</v>
      </c>
      <c r="D79" s="121" t="s">
        <v>102</v>
      </c>
      <c r="E79" s="58" t="s">
        <v>10</v>
      </c>
      <c r="F79" s="58" t="s">
        <v>103</v>
      </c>
      <c r="G79" s="85" t="s">
        <v>132</v>
      </c>
      <c r="H79" s="94" t="s">
        <v>140</v>
      </c>
      <c r="I79" s="94" t="s">
        <v>140</v>
      </c>
      <c r="J79" s="34" t="str">
        <f t="shared" ref="J79" si="22">IFERROR(I76/H76,"-%")</f>
        <v>-%</v>
      </c>
      <c r="K79" s="53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</row>
    <row r="80" spans="1:29" ht="13.2" x14ac:dyDescent="0.25">
      <c r="A80" s="24"/>
      <c r="B80" s="116"/>
      <c r="C80" s="142"/>
      <c r="D80" s="117"/>
      <c r="E80" s="123" t="s">
        <v>12</v>
      </c>
      <c r="F80" s="113"/>
      <c r="G80" s="114"/>
      <c r="H80" s="59">
        <f t="shared" ref="H80:I80" si="23">SUM(H79)</f>
        <v>0</v>
      </c>
      <c r="I80" s="59">
        <f t="shared" si="23"/>
        <v>0</v>
      </c>
      <c r="J80" s="41" t="str">
        <f>IFERROR(I78/H78,"-%")</f>
        <v>-%</v>
      </c>
      <c r="K80" s="55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</row>
    <row r="81" spans="1:29" ht="13.2" x14ac:dyDescent="0.25">
      <c r="A81" s="24"/>
      <c r="B81" s="116"/>
      <c r="C81" s="142"/>
      <c r="D81" s="121" t="s">
        <v>104</v>
      </c>
      <c r="E81" s="33" t="s">
        <v>10</v>
      </c>
      <c r="F81" s="35" t="s">
        <v>105</v>
      </c>
      <c r="G81" s="83" t="s">
        <v>133</v>
      </c>
      <c r="H81" s="94" t="s">
        <v>140</v>
      </c>
      <c r="I81" s="94" t="s">
        <v>140</v>
      </c>
      <c r="J81" s="34" t="str">
        <f t="shared" ref="J81:J92" si="24">IFERROR(I78/H78,"-%")</f>
        <v>-%</v>
      </c>
      <c r="K81" s="53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</row>
    <row r="82" spans="1:29" ht="13.2" x14ac:dyDescent="0.25">
      <c r="A82" s="24"/>
      <c r="B82" s="116"/>
      <c r="C82" s="142"/>
      <c r="D82" s="116"/>
      <c r="E82" s="35" t="s">
        <v>10</v>
      </c>
      <c r="F82" s="35" t="s">
        <v>106</v>
      </c>
      <c r="G82" s="83" t="s">
        <v>134</v>
      </c>
      <c r="H82" s="94" t="s">
        <v>140</v>
      </c>
      <c r="I82" s="94" t="s">
        <v>140</v>
      </c>
      <c r="J82" s="34" t="str">
        <f t="shared" si="24"/>
        <v>-%</v>
      </c>
      <c r="K82" s="53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</row>
    <row r="83" spans="1:29" ht="13.2" x14ac:dyDescent="0.25">
      <c r="A83" s="24"/>
      <c r="B83" s="116"/>
      <c r="C83" s="142"/>
      <c r="D83" s="116"/>
      <c r="E83" s="60" t="s">
        <v>13</v>
      </c>
      <c r="F83" s="60" t="s">
        <v>107</v>
      </c>
      <c r="G83" s="86" t="s">
        <v>135</v>
      </c>
      <c r="H83" s="93" t="s">
        <v>140</v>
      </c>
      <c r="I83" s="93" t="s">
        <v>143</v>
      </c>
      <c r="J83" s="34" t="str">
        <f t="shared" si="24"/>
        <v>-%</v>
      </c>
      <c r="K83" s="8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</row>
    <row r="84" spans="1:29" ht="13.2" x14ac:dyDescent="0.25">
      <c r="A84" s="24"/>
      <c r="B84" s="116"/>
      <c r="C84" s="142"/>
      <c r="D84" s="117"/>
      <c r="E84" s="123" t="s">
        <v>12</v>
      </c>
      <c r="F84" s="113"/>
      <c r="G84" s="114"/>
      <c r="H84" s="54">
        <f t="shared" ref="H84:I84" si="25">SUM(H81:H83)</f>
        <v>0</v>
      </c>
      <c r="I84" s="54">
        <f t="shared" si="25"/>
        <v>0</v>
      </c>
      <c r="J84" s="41" t="str">
        <f>IFERROR(I82/H82,"-%")</f>
        <v>-%</v>
      </c>
      <c r="K84" s="55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</row>
    <row r="85" spans="1:29" ht="13.2" x14ac:dyDescent="0.25">
      <c r="A85" s="24"/>
      <c r="B85" s="116"/>
      <c r="C85" s="142"/>
      <c r="D85" s="130" t="s">
        <v>108</v>
      </c>
      <c r="E85" s="61" t="s">
        <v>10</v>
      </c>
      <c r="F85" s="62" t="s">
        <v>109</v>
      </c>
      <c r="G85" s="78" t="s">
        <v>120</v>
      </c>
      <c r="H85" s="94" t="s">
        <v>140</v>
      </c>
      <c r="I85" s="94" t="s">
        <v>140</v>
      </c>
      <c r="J85" s="34" t="str">
        <f t="shared" si="24"/>
        <v>-%</v>
      </c>
      <c r="K85" s="53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</row>
    <row r="86" spans="1:29" ht="13.2" x14ac:dyDescent="0.25">
      <c r="A86" s="24"/>
      <c r="B86" s="116"/>
      <c r="C86" s="142"/>
      <c r="D86" s="116"/>
      <c r="E86" s="62" t="s">
        <v>10</v>
      </c>
      <c r="F86" s="62" t="s">
        <v>110</v>
      </c>
      <c r="G86" s="78" t="s">
        <v>136</v>
      </c>
      <c r="H86" s="94" t="s">
        <v>140</v>
      </c>
      <c r="I86" s="94" t="s">
        <v>140</v>
      </c>
      <c r="J86" s="34" t="str">
        <f t="shared" si="24"/>
        <v>-%</v>
      </c>
      <c r="K86" s="53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</row>
    <row r="87" spans="1:29" ht="13.8" x14ac:dyDescent="0.25">
      <c r="A87" s="24"/>
      <c r="B87" s="116"/>
      <c r="C87" s="142"/>
      <c r="D87" s="116"/>
      <c r="E87" s="96" t="s">
        <v>28</v>
      </c>
      <c r="F87" s="96" t="s">
        <v>111</v>
      </c>
      <c r="G87" s="101" t="s">
        <v>137</v>
      </c>
      <c r="H87" s="93" t="s">
        <v>140</v>
      </c>
      <c r="I87" s="93" t="s">
        <v>143</v>
      </c>
      <c r="J87" s="34" t="str">
        <f t="shared" si="24"/>
        <v>-%</v>
      </c>
      <c r="K87" s="100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</row>
    <row r="88" spans="1:29" ht="13.2" x14ac:dyDescent="0.25">
      <c r="A88" s="24"/>
      <c r="B88" s="116"/>
      <c r="C88" s="142"/>
      <c r="D88" s="116"/>
      <c r="E88" s="62" t="s">
        <v>13</v>
      </c>
      <c r="F88" s="62" t="s">
        <v>24</v>
      </c>
      <c r="G88" s="78" t="s">
        <v>138</v>
      </c>
      <c r="H88" s="94" t="s">
        <v>140</v>
      </c>
      <c r="I88" s="94" t="s">
        <v>140</v>
      </c>
      <c r="J88" s="34" t="str">
        <f t="shared" si="24"/>
        <v>-%</v>
      </c>
      <c r="K88" s="63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</row>
    <row r="89" spans="1:29" ht="13.2" x14ac:dyDescent="0.25">
      <c r="A89" s="24"/>
      <c r="B89" s="116"/>
      <c r="C89" s="142"/>
      <c r="D89" s="117"/>
      <c r="E89" s="136" t="s">
        <v>12</v>
      </c>
      <c r="F89" s="113"/>
      <c r="G89" s="114"/>
      <c r="H89" s="54">
        <f t="shared" ref="H89:I89" si="26">SUM(H85:H88)</f>
        <v>0</v>
      </c>
      <c r="I89" s="54">
        <f t="shared" si="26"/>
        <v>0</v>
      </c>
      <c r="J89" s="41" t="str">
        <f>IFERROR(I87/H87,"-%")</f>
        <v>-%</v>
      </c>
      <c r="K89" s="55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</row>
    <row r="90" spans="1:29" ht="15.6" x14ac:dyDescent="0.25">
      <c r="A90" s="24"/>
      <c r="B90" s="116"/>
      <c r="C90" s="142"/>
      <c r="D90" s="144" t="s">
        <v>119</v>
      </c>
      <c r="E90" s="64" t="s">
        <v>10</v>
      </c>
      <c r="F90" s="80" t="s">
        <v>119</v>
      </c>
      <c r="G90" s="78" t="s">
        <v>121</v>
      </c>
      <c r="H90" s="94" t="s">
        <v>140</v>
      </c>
      <c r="I90" s="94" t="s">
        <v>143</v>
      </c>
      <c r="J90" s="34" t="str">
        <f t="shared" si="24"/>
        <v>-%</v>
      </c>
      <c r="K90" s="7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</row>
    <row r="91" spans="1:29" ht="13.2" x14ac:dyDescent="0.25">
      <c r="A91" s="24"/>
      <c r="B91" s="116"/>
      <c r="C91" s="142"/>
      <c r="D91" s="145"/>
      <c r="E91" s="136" t="s">
        <v>12</v>
      </c>
      <c r="F91" s="113"/>
      <c r="G91" s="114"/>
      <c r="H91" s="54">
        <f>SUM(H90)</f>
        <v>0</v>
      </c>
      <c r="I91" s="54">
        <f>SUM(I90)</f>
        <v>0</v>
      </c>
      <c r="J91" s="41" t="str">
        <f>IFERROR(I89/H89,"-%")</f>
        <v>-%</v>
      </c>
      <c r="K91" s="55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</row>
    <row r="92" spans="1:29" ht="13.2" x14ac:dyDescent="0.25">
      <c r="A92" s="24"/>
      <c r="B92" s="116"/>
      <c r="C92" s="142"/>
      <c r="D92" s="137" t="s">
        <v>106</v>
      </c>
      <c r="E92" s="64" t="s">
        <v>10</v>
      </c>
      <c r="F92" s="64" t="s">
        <v>106</v>
      </c>
      <c r="G92" s="81" t="s">
        <v>139</v>
      </c>
      <c r="H92" s="93" t="s">
        <v>140</v>
      </c>
      <c r="I92" s="93" t="s">
        <v>145</v>
      </c>
      <c r="J92" s="34" t="str">
        <f t="shared" si="24"/>
        <v>-%</v>
      </c>
      <c r="K92" s="8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</row>
    <row r="93" spans="1:29" ht="13.2" x14ac:dyDescent="0.25">
      <c r="A93" s="24"/>
      <c r="B93" s="116"/>
      <c r="C93" s="142"/>
      <c r="D93" s="129"/>
      <c r="E93" s="138" t="s">
        <v>12</v>
      </c>
      <c r="F93" s="129"/>
      <c r="G93" s="129"/>
      <c r="H93" s="54">
        <f t="shared" ref="H93:I93" si="27">SUM(H92)</f>
        <v>0</v>
      </c>
      <c r="I93" s="54">
        <f t="shared" si="27"/>
        <v>0</v>
      </c>
      <c r="J93" s="41" t="str">
        <f>IFERROR(I91/H91,"-%")</f>
        <v>-%</v>
      </c>
      <c r="K93" s="55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</row>
    <row r="94" spans="1:29" ht="13.2" x14ac:dyDescent="0.25">
      <c r="A94" s="24"/>
      <c r="B94" s="116"/>
      <c r="C94" s="126"/>
      <c r="D94" s="140" t="s">
        <v>86</v>
      </c>
      <c r="E94" s="113"/>
      <c r="F94" s="113"/>
      <c r="G94" s="114"/>
      <c r="H94" s="65">
        <f>SUM(H80,H84,H89,H93)</f>
        <v>0</v>
      </c>
      <c r="I94" s="65">
        <f>SUM(I80,I84,I89,I91,I93)</f>
        <v>0</v>
      </c>
      <c r="J94" s="50" t="str">
        <f>IFERROR(I91/H91,"-%")</f>
        <v>-%</v>
      </c>
      <c r="K94" s="66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</row>
    <row r="95" spans="1:29" ht="13.2" x14ac:dyDescent="0.25">
      <c r="A95" s="24"/>
      <c r="B95" s="117"/>
      <c r="C95" s="131"/>
      <c r="D95" s="113"/>
      <c r="E95" s="113"/>
      <c r="F95" s="113"/>
      <c r="G95" s="114"/>
      <c r="H95" s="68">
        <f>SUM(H63,H66,H69,H75,H78,H94)</f>
        <v>0</v>
      </c>
      <c r="I95" s="68">
        <f>SUM(I63,I66,I69,I75,I78,I94)</f>
        <v>0</v>
      </c>
      <c r="J95" s="69" t="str">
        <f>IFERROR(I91/H91,"-%")</f>
        <v>-%</v>
      </c>
      <c r="K95" s="67" t="s">
        <v>112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6" x14ac:dyDescent="0.25">
      <c r="A101" s="1"/>
      <c r="B101" s="1"/>
      <c r="C101" s="1"/>
      <c r="D101" s="1"/>
      <c r="E101" s="1"/>
      <c r="F101" s="1"/>
      <c r="G101" s="111" t="s">
        <v>146</v>
      </c>
      <c r="H101" s="162" t="s">
        <v>164</v>
      </c>
      <c r="I101" s="70" t="s">
        <v>113</v>
      </c>
      <c r="J101" s="71" t="s">
        <v>114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"/>
      <c r="F102" s="72"/>
      <c r="G102" s="73" t="s">
        <v>0</v>
      </c>
      <c r="H102" s="7">
        <f>H31</f>
        <v>806441</v>
      </c>
      <c r="I102" s="7">
        <f>I31</f>
        <v>1120419</v>
      </c>
      <c r="J102" s="9">
        <f t="shared" ref="J102" si="28">I102/H102</f>
        <v>1.3893378436860229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8" x14ac:dyDescent="0.25">
      <c r="A103" s="1"/>
      <c r="B103" s="1"/>
      <c r="C103" s="1"/>
      <c r="D103" s="1"/>
      <c r="E103" s="1"/>
      <c r="F103" s="72"/>
      <c r="G103" s="73" t="s">
        <v>42</v>
      </c>
      <c r="H103" s="7">
        <f t="shared" ref="H103:I103" si="29">H95</f>
        <v>0</v>
      </c>
      <c r="I103" s="7">
        <f t="shared" si="29"/>
        <v>0</v>
      </c>
      <c r="J103" s="102" t="str">
        <f t="shared" ref="J103" si="30">IFERROR(I103/H103,"-%")</f>
        <v>-%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"/>
      <c r="F104" s="72"/>
      <c r="G104" s="74" t="s">
        <v>115</v>
      </c>
      <c r="H104" s="75">
        <f t="shared" ref="H104:I104" si="31">H102-H103</f>
        <v>806441</v>
      </c>
      <c r="I104" s="75">
        <f t="shared" si="31"/>
        <v>1120419</v>
      </c>
      <c r="J104" s="7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"/>
      <c r="F105" s="72"/>
      <c r="G105" s="72"/>
      <c r="H105" s="72"/>
      <c r="I105" s="7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6" x14ac:dyDescent="0.25">
      <c r="A107" s="1"/>
      <c r="B107" s="1"/>
      <c r="C107" s="1"/>
      <c r="D107" s="1"/>
      <c r="E107" s="1"/>
      <c r="F107" s="1"/>
      <c r="G107" s="103" t="s">
        <v>10</v>
      </c>
      <c r="H107" s="162" t="s">
        <v>164</v>
      </c>
      <c r="I107" s="70" t="s">
        <v>113</v>
      </c>
      <c r="J107" s="104" t="s">
        <v>114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8" x14ac:dyDescent="0.25">
      <c r="A108" s="1"/>
      <c r="B108" s="1"/>
      <c r="C108" s="1"/>
      <c r="D108" s="1"/>
      <c r="E108" s="1"/>
      <c r="F108" s="1"/>
      <c r="G108" s="105" t="s">
        <v>0</v>
      </c>
      <c r="H108" s="106">
        <f>H11</f>
        <v>806441</v>
      </c>
      <c r="I108" s="106">
        <f>I11</f>
        <v>712189</v>
      </c>
      <c r="J108" s="102">
        <f t="shared" ref="J108" si="32">IFERROR(I108/H108,"-%")</f>
        <v>0.88312598193792236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8" x14ac:dyDescent="0.25">
      <c r="A109" s="1"/>
      <c r="B109" s="1"/>
      <c r="C109" s="1"/>
      <c r="D109" s="1"/>
      <c r="E109" s="1"/>
      <c r="F109" s="1"/>
      <c r="G109" s="105" t="s">
        <v>42</v>
      </c>
      <c r="H109" s="106">
        <f>SUMIF(E15:E89,"학생",H15:H89)</f>
        <v>0</v>
      </c>
      <c r="I109" s="106">
        <f>SUMIF(E15:E89,"학생",I15:I89)</f>
        <v>0</v>
      </c>
      <c r="J109" s="102" t="str">
        <f t="shared" ref="J109" si="33">IFERROR(I109/H109,"-%")</f>
        <v>-%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8" x14ac:dyDescent="0.25">
      <c r="A110" s="1"/>
      <c r="B110" s="1"/>
      <c r="C110" s="1"/>
      <c r="D110" s="1"/>
      <c r="E110" s="1"/>
      <c r="F110" s="1"/>
      <c r="G110" s="107" t="s">
        <v>115</v>
      </c>
      <c r="H110" s="108">
        <f t="shared" ref="H110" si="34">H108-H109</f>
        <v>806441</v>
      </c>
      <c r="I110" s="108">
        <f>I108-I109</f>
        <v>712189</v>
      </c>
      <c r="J110" s="109">
        <f>IFERROR(I110/H110,"-%")</f>
        <v>0.88312598193792236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8" x14ac:dyDescent="0.25">
      <c r="A111" s="1"/>
      <c r="B111" s="1"/>
      <c r="C111" s="1"/>
      <c r="D111" s="1"/>
      <c r="E111" s="1"/>
      <c r="F111" s="1"/>
      <c r="G111" s="110"/>
      <c r="H111" s="110"/>
      <c r="I111" s="110"/>
      <c r="J111" s="1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6" x14ac:dyDescent="0.25">
      <c r="A112" s="1"/>
      <c r="B112" s="1"/>
      <c r="C112" s="1"/>
      <c r="D112" s="1"/>
      <c r="E112" s="1"/>
      <c r="F112" s="1"/>
      <c r="G112" s="103" t="s">
        <v>13</v>
      </c>
      <c r="H112" s="162" t="s">
        <v>164</v>
      </c>
      <c r="I112" s="70" t="s">
        <v>113</v>
      </c>
      <c r="J112" s="104" t="s">
        <v>114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8" x14ac:dyDescent="0.25">
      <c r="A113" s="1"/>
      <c r="B113" s="1"/>
      <c r="C113" s="1"/>
      <c r="D113" s="1"/>
      <c r="E113" s="1"/>
      <c r="F113" s="1"/>
      <c r="G113" s="105" t="s">
        <v>0</v>
      </c>
      <c r="H113" s="106">
        <v>0</v>
      </c>
      <c r="I113" s="106">
        <v>0</v>
      </c>
      <c r="J113" s="102" t="str">
        <f t="shared" ref="J113:J114" si="35">IFERROR(I113/H113,"-%")</f>
        <v>-%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8" x14ac:dyDescent="0.25">
      <c r="A114" s="1"/>
      <c r="B114" s="1"/>
      <c r="C114" s="1"/>
      <c r="D114" s="1"/>
      <c r="E114" s="1"/>
      <c r="F114" s="1"/>
      <c r="G114" s="105" t="s">
        <v>42</v>
      </c>
      <c r="H114" s="106">
        <f>SUMIF(E15:E89,"본회계",H15:H89)</f>
        <v>0</v>
      </c>
      <c r="I114" s="106">
        <f>SUMIF(E15:E89,"본회계",I15:I89)</f>
        <v>0</v>
      </c>
      <c r="J114" s="102" t="str">
        <f t="shared" si="35"/>
        <v>-%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8" x14ac:dyDescent="0.25">
      <c r="A115" s="1"/>
      <c r="B115" s="1"/>
      <c r="C115" s="1"/>
      <c r="D115" s="1"/>
      <c r="E115" s="1"/>
      <c r="F115" s="1"/>
      <c r="G115" s="107" t="s">
        <v>115</v>
      </c>
      <c r="H115" s="108">
        <f t="shared" ref="H115" si="36">H113-H114</f>
        <v>0</v>
      </c>
      <c r="I115" s="108">
        <f>I113-I114</f>
        <v>0</v>
      </c>
      <c r="J115" s="109" t="str">
        <f>IFERROR(I115/H115,"-%")</f>
        <v>-%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8" x14ac:dyDescent="0.25">
      <c r="A116" s="1"/>
      <c r="B116" s="1"/>
      <c r="C116" s="1"/>
      <c r="D116" s="1"/>
      <c r="E116" s="1"/>
      <c r="F116" s="1"/>
      <c r="G116" s="110"/>
      <c r="H116" s="110"/>
      <c r="I116" s="110"/>
      <c r="J116" s="11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6" x14ac:dyDescent="0.25">
      <c r="A117" s="1"/>
      <c r="B117" s="1"/>
      <c r="C117" s="1"/>
      <c r="D117" s="1"/>
      <c r="E117" s="1"/>
      <c r="F117" s="1"/>
      <c r="G117" s="103" t="s">
        <v>28</v>
      </c>
      <c r="H117" s="162" t="s">
        <v>164</v>
      </c>
      <c r="I117" s="70" t="s">
        <v>113</v>
      </c>
      <c r="J117" s="104" t="s">
        <v>114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8" x14ac:dyDescent="0.25">
      <c r="A118" s="1"/>
      <c r="B118" s="1"/>
      <c r="C118" s="1"/>
      <c r="D118" s="1"/>
      <c r="E118" s="1"/>
      <c r="F118" s="1"/>
      <c r="G118" s="105" t="s">
        <v>0</v>
      </c>
      <c r="H118" s="106">
        <f>SUMIF(E14:E88,"자치",H14:H88)</f>
        <v>0</v>
      </c>
      <c r="I118" s="106">
        <f>I30</f>
        <v>408230</v>
      </c>
      <c r="J118" s="102" t="str">
        <f t="shared" ref="J118:J119" si="37">IFERROR(I118/H118,"-%")</f>
        <v>-%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8" x14ac:dyDescent="0.25">
      <c r="A119" s="1"/>
      <c r="B119" s="1"/>
      <c r="C119" s="1"/>
      <c r="D119" s="1"/>
      <c r="E119" s="1"/>
      <c r="F119" s="1"/>
      <c r="G119" s="105" t="s">
        <v>42</v>
      </c>
      <c r="H119" s="106">
        <f>SUMIF(E15:E89,"자치",H15:H89)</f>
        <v>0</v>
      </c>
      <c r="I119" s="106">
        <f>SUMIF(E18:E89,"자치",I15:I89)</f>
        <v>0</v>
      </c>
      <c r="J119" s="102" t="str">
        <f t="shared" si="37"/>
        <v>-%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8" x14ac:dyDescent="0.25">
      <c r="A120" s="1"/>
      <c r="B120" s="1"/>
      <c r="C120" s="1"/>
      <c r="D120" s="1"/>
      <c r="E120" s="1"/>
      <c r="F120" s="1"/>
      <c r="G120" s="107" t="s">
        <v>115</v>
      </c>
      <c r="H120" s="108">
        <f t="shared" ref="H120" si="38">H118-H119</f>
        <v>0</v>
      </c>
      <c r="I120" s="108">
        <f>I118-I119</f>
        <v>408230</v>
      </c>
      <c r="J120" s="109" t="str">
        <f>IFERROR(I120/H120,"-%")</f>
        <v>-%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</sheetData>
  <mergeCells count="56">
    <mergeCell ref="D94:G94"/>
    <mergeCell ref="C79:C94"/>
    <mergeCell ref="C35:C63"/>
    <mergeCell ref="C64:C66"/>
    <mergeCell ref="D55:D58"/>
    <mergeCell ref="D90:D91"/>
    <mergeCell ref="E91:G91"/>
    <mergeCell ref="D67:D68"/>
    <mergeCell ref="E68:G68"/>
    <mergeCell ref="D69:G69"/>
    <mergeCell ref="D45:D47"/>
    <mergeCell ref="E47:G47"/>
    <mergeCell ref="D48:D50"/>
    <mergeCell ref="E50:G50"/>
    <mergeCell ref="D51:D54"/>
    <mergeCell ref="E54:G54"/>
    <mergeCell ref="D79:D80"/>
    <mergeCell ref="D75:G75"/>
    <mergeCell ref="D85:D89"/>
    <mergeCell ref="E89:G89"/>
    <mergeCell ref="D92:D93"/>
    <mergeCell ref="E93:G93"/>
    <mergeCell ref="D76:D77"/>
    <mergeCell ref="E77:G77"/>
    <mergeCell ref="D78:G78"/>
    <mergeCell ref="C67:C69"/>
    <mergeCell ref="E58:G58"/>
    <mergeCell ref="D61:D62"/>
    <mergeCell ref="D70:D74"/>
    <mergeCell ref="E74:G74"/>
    <mergeCell ref="D66:G66"/>
    <mergeCell ref="B33:K33"/>
    <mergeCell ref="D35:D44"/>
    <mergeCell ref="E44:G44"/>
    <mergeCell ref="B35:B95"/>
    <mergeCell ref="D81:D84"/>
    <mergeCell ref="E80:G80"/>
    <mergeCell ref="E84:G84"/>
    <mergeCell ref="E62:G62"/>
    <mergeCell ref="D64:D65"/>
    <mergeCell ref="E65:G65"/>
    <mergeCell ref="D63:G63"/>
    <mergeCell ref="D59:D60"/>
    <mergeCell ref="E60:G60"/>
    <mergeCell ref="C95:G95"/>
    <mergeCell ref="C70:C75"/>
    <mergeCell ref="C76:C78"/>
    <mergeCell ref="D3:K3"/>
    <mergeCell ref="E5:E11"/>
    <mergeCell ref="F11:G11"/>
    <mergeCell ref="F19:G19"/>
    <mergeCell ref="E20:E30"/>
    <mergeCell ref="D5:D31"/>
    <mergeCell ref="E12:E19"/>
    <mergeCell ref="F30:G30"/>
    <mergeCell ref="E31:G3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2022-12-26T01:49:30Z</dcterms:created>
  <dcterms:modified xsi:type="dcterms:W3CDTF">2022-12-26T02:18:25Z</dcterms:modified>
</cp:coreProperties>
</file>