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drmat\Desktop\학생회 관련\2022Winter_기층\"/>
    </mc:Choice>
  </mc:AlternateContent>
  <xr:revisionPtr revIDLastSave="0" documentId="8_{35ED6E79-7E3D-407C-8EA8-3F479CEC9888}" xr6:coauthVersionLast="36" xr6:coauthVersionMax="36" xr10:uidLastSave="{00000000-0000-0000-0000-000000000000}"/>
  <bookViews>
    <workbookView xWindow="0" yWindow="600" windowWidth="15552" windowHeight="7800" xr2:uid="{00000000-000D-0000-FFFF-FFFF00000000}"/>
  </bookViews>
  <sheets>
    <sheet name="예결산안" sheetId="1" r:id="rId1"/>
    <sheet name="통장거래내역" sheetId="2" r:id="rId2"/>
  </sheets>
  <calcPr calcId="191029"/>
  <extLst>
    <ext uri="GoogleSheetsCustomDataVersion1">
      <go:sheetsCustomData xmlns:go="http://customooxmlschemas.google.com/" r:id="rId6" roundtripDataSignature="AMtx7mjXJsGGS5YUEazaCH1FRTNoNBEutg=="/>
    </ext>
  </extLst>
</workbook>
</file>

<file path=xl/calcChain.xml><?xml version="1.0" encoding="utf-8"?>
<calcChain xmlns="http://schemas.openxmlformats.org/spreadsheetml/2006/main"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H75" i="1"/>
  <c r="H70" i="1"/>
  <c r="H69" i="1"/>
  <c r="H65" i="1"/>
  <c r="I58" i="1"/>
  <c r="I59" i="1" s="1"/>
  <c r="I55" i="1"/>
  <c r="J55" i="1" s="1"/>
  <c r="I54" i="1"/>
  <c r="I56" i="1" s="1"/>
  <c r="J56" i="1" s="1"/>
  <c r="I52" i="1"/>
  <c r="I53" i="1" s="1"/>
  <c r="I49" i="1"/>
  <c r="J49" i="1" s="1"/>
  <c r="I48" i="1"/>
  <c r="J48" i="1" s="1"/>
  <c r="I47" i="1"/>
  <c r="J47" i="1" s="1"/>
  <c r="I46" i="1"/>
  <c r="J46" i="1" s="1"/>
  <c r="I43" i="1"/>
  <c r="J43" i="1" s="1"/>
  <c r="I42" i="1"/>
  <c r="I44" i="1" s="1"/>
  <c r="I39" i="1"/>
  <c r="J39" i="1" s="1"/>
  <c r="I38" i="1"/>
  <c r="I40" i="1" s="1"/>
  <c r="I35" i="1"/>
  <c r="J35" i="1" s="1"/>
  <c r="I34" i="1"/>
  <c r="J34" i="1" s="1"/>
  <c r="I33" i="1"/>
  <c r="J33" i="1" s="1"/>
  <c r="I32" i="1"/>
  <c r="J32" i="1" s="1"/>
  <c r="I29" i="1"/>
  <c r="J29" i="1" s="1"/>
  <c r="I28" i="1"/>
  <c r="J28" i="1" s="1"/>
  <c r="I27" i="1"/>
  <c r="I70" i="1" s="1"/>
  <c r="J70" i="1" s="1"/>
  <c r="I25" i="1"/>
  <c r="I26" i="1" s="1"/>
  <c r="I24" i="1"/>
  <c r="J24" i="1" s="1"/>
  <c r="J23" i="1"/>
  <c r="J22" i="1"/>
  <c r="I22" i="1"/>
  <c r="H17" i="1"/>
  <c r="H74" i="1" s="1"/>
  <c r="J16" i="1"/>
  <c r="I16" i="1"/>
  <c r="I15" i="1"/>
  <c r="I17" i="1" s="1"/>
  <c r="J14" i="1"/>
  <c r="I14" i="1"/>
  <c r="I79" i="1" s="1"/>
  <c r="H14" i="1"/>
  <c r="J13" i="1"/>
  <c r="J12" i="1"/>
  <c r="J11" i="1"/>
  <c r="H10" i="1"/>
  <c r="H18" i="1" s="1"/>
  <c r="H64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45" i="1" l="1"/>
  <c r="J45" i="1" s="1"/>
  <c r="J44" i="1"/>
  <c r="I60" i="1"/>
  <c r="J60" i="1" s="1"/>
  <c r="J59" i="1"/>
  <c r="J79" i="1"/>
  <c r="I81" i="1"/>
  <c r="J17" i="1"/>
  <c r="I74" i="1"/>
  <c r="J26" i="1"/>
  <c r="I80" i="1"/>
  <c r="J80" i="1" s="1"/>
  <c r="I41" i="1"/>
  <c r="J41" i="1" s="1"/>
  <c r="J40" i="1"/>
  <c r="I57" i="1"/>
  <c r="J57" i="1" s="1"/>
  <c r="J53" i="1"/>
  <c r="J25" i="1"/>
  <c r="I10" i="1"/>
  <c r="J15" i="1"/>
  <c r="I30" i="1"/>
  <c r="I69" i="1"/>
  <c r="I50" i="1"/>
  <c r="J38" i="1"/>
  <c r="J42" i="1"/>
  <c r="J54" i="1"/>
  <c r="J58" i="1"/>
  <c r="I75" i="1"/>
  <c r="J75" i="1" s="1"/>
  <c r="J27" i="1"/>
  <c r="I36" i="1"/>
  <c r="J52" i="1"/>
  <c r="J10" i="1" l="1"/>
  <c r="I18" i="1"/>
  <c r="I51" i="1"/>
  <c r="J51" i="1" s="1"/>
  <c r="J50" i="1"/>
  <c r="I71" i="1"/>
  <c r="J69" i="1"/>
  <c r="I76" i="1"/>
  <c r="J74" i="1"/>
  <c r="I37" i="1"/>
  <c r="J37" i="1" s="1"/>
  <c r="J36" i="1"/>
  <c r="I31" i="1"/>
  <c r="J30" i="1"/>
  <c r="I61" i="1" l="1"/>
  <c r="J31" i="1"/>
  <c r="I64" i="1"/>
  <c r="J18" i="1"/>
  <c r="J64" i="1" l="1"/>
  <c r="I65" i="1"/>
  <c r="J65" i="1" s="1"/>
  <c r="J61" i="1"/>
  <c r="I66" i="1" l="1"/>
</calcChain>
</file>

<file path=xl/sharedStrings.xml><?xml version="1.0" encoding="utf-8"?>
<sst xmlns="http://schemas.openxmlformats.org/spreadsheetml/2006/main" count="1059" uniqueCount="287">
  <si>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</si>
  <si>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</si>
  <si>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</si>
  <si>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</si>
  <si>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</si>
  <si>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</si>
  <si>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</si>
  <si>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</si>
  <si>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</si>
  <si>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</si>
  <si>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r>
      <rPr>
        <b/>
        <sz val="10"/>
        <color theme="1"/>
        <rFont val="맑은 고딕"/>
        <family val="3"/>
        <charset val="129"/>
      </rPr>
      <t>수리과학과 학생회</t>
    </r>
    <r>
      <rPr>
        <b/>
        <sz val="10"/>
        <color theme="1"/>
        <rFont val="Arial"/>
      </rPr>
      <t xml:space="preserve"> </t>
    </r>
  </si>
  <si>
    <t>학생</t>
  </si>
  <si>
    <t>예금결산이자</t>
  </si>
  <si>
    <t>AA</t>
  </si>
  <si>
    <t>기층 예산</t>
  </si>
  <si>
    <t>AB</t>
  </si>
  <si>
    <t>기층 예산 이월금</t>
  </si>
  <si>
    <t>AC</t>
  </si>
  <si>
    <t>과비</t>
  </si>
  <si>
    <t>AD</t>
  </si>
  <si>
    <t>과비 이월금</t>
  </si>
  <si>
    <t>AE</t>
  </si>
  <si>
    <t>격려금</t>
  </si>
  <si>
    <t>AF</t>
  </si>
  <si>
    <t>계</t>
  </si>
  <si>
    <t>본회계</t>
  </si>
  <si>
    <t>진입생 새터반 지원금</t>
  </si>
  <si>
    <t>BA</t>
  </si>
  <si>
    <r>
      <rPr>
        <sz val="10"/>
        <color theme="1"/>
        <rFont val="Arial"/>
      </rPr>
      <t>추후</t>
    </r>
    <r>
      <rPr>
        <sz val="10"/>
        <color theme="1"/>
        <rFont val="맑은 고딕"/>
        <family val="3"/>
        <charset val="129"/>
      </rPr>
      <t xml:space="preserve"> 더 지원받을 예정</t>
    </r>
  </si>
  <si>
    <t>간식이벤트 지원금</t>
  </si>
  <si>
    <t>BB</t>
  </si>
  <si>
    <t>추후에 발생하여 추가 기입</t>
  </si>
  <si>
    <r>
      <rPr>
        <sz val="10"/>
        <color theme="1"/>
        <rFont val="Arial"/>
      </rPr>
      <t>LaTeX 세미나</t>
    </r>
    <r>
      <rPr>
        <sz val="10"/>
        <color theme="1"/>
        <rFont val="맑은 고딕"/>
        <family val="3"/>
        <charset val="129"/>
      </rPr>
      <t xml:space="preserve"> 지원금</t>
    </r>
  </si>
  <si>
    <t>BC</t>
  </si>
  <si>
    <t>자치</t>
  </si>
  <si>
    <t>자치 이월금</t>
  </si>
  <si>
    <t>CA</t>
  </si>
  <si>
    <t>과잠 구매 비용</t>
  </si>
  <si>
    <t>CB</t>
  </si>
  <si>
    <t>총계</t>
  </si>
  <si>
    <t>지출</t>
  </si>
  <si>
    <t>담당(담당부서 or 담당인)</t>
  </si>
  <si>
    <t>소항목</t>
  </si>
  <si>
    <t>세부항목</t>
  </si>
  <si>
    <t>수리과학과 학생회</t>
  </si>
  <si>
    <t>윤대한</t>
  </si>
  <si>
    <t>진입생 새터반</t>
  </si>
  <si>
    <t>반 대항전 상품</t>
  </si>
  <si>
    <t>A1</t>
  </si>
  <si>
    <r>
      <rPr>
        <sz val="10"/>
        <color theme="1"/>
        <rFont val="Arial"/>
      </rPr>
      <t>과사무실의</t>
    </r>
    <r>
      <rPr>
        <sz val="10"/>
        <color theme="1"/>
        <rFont val="맑은 고딕"/>
        <family val="3"/>
        <charset val="129"/>
      </rPr>
      <t xml:space="preserve"> 업무 처리 지연으로 인해 집행 지연</t>
    </r>
  </si>
  <si>
    <t>회식비 지원</t>
  </si>
  <si>
    <t>A2</t>
  </si>
  <si>
    <t>학기말 우수조 상품</t>
  </si>
  <si>
    <t>A3</t>
  </si>
  <si>
    <r>
      <rPr>
        <sz val="10"/>
        <color theme="1"/>
        <rFont val="Arial"/>
      </rPr>
      <t>과사무실의</t>
    </r>
    <r>
      <rPr>
        <sz val="10"/>
        <color theme="1"/>
        <rFont val="맑은 고딕"/>
        <family val="3"/>
        <charset val="129"/>
      </rPr>
      <t xml:space="preserve"> 업무 처리 지연으로 인해 집행 지연</t>
    </r>
  </si>
  <si>
    <t>합계</t>
  </si>
  <si>
    <t>박재익</t>
  </si>
  <si>
    <t>헬프데스크</t>
  </si>
  <si>
    <t>선택과목 1</t>
  </si>
  <si>
    <t>B1</t>
  </si>
  <si>
    <r>
      <rPr>
        <sz val="10"/>
        <color theme="1"/>
        <rFont val="Arial"/>
      </rPr>
      <t>연사</t>
    </r>
    <r>
      <rPr>
        <sz val="10"/>
        <color theme="1"/>
        <rFont val="맑은 고딕"/>
        <family val="3"/>
        <charset val="129"/>
      </rPr>
      <t xml:space="preserve"> 부족으로 기말고사 떄는 진행 X</t>
    </r>
  </si>
  <si>
    <t>선택과목 2</t>
  </si>
  <si>
    <t>B2</t>
  </si>
  <si>
    <r>
      <rPr>
        <sz val="10"/>
        <color theme="1"/>
        <rFont val="Arial"/>
      </rPr>
      <t>연사</t>
    </r>
    <r>
      <rPr>
        <sz val="10"/>
        <color theme="1"/>
        <rFont val="맑은 고딕"/>
        <family val="3"/>
        <charset val="129"/>
      </rPr>
      <t xml:space="preserve"> 부족으로 기말고사 떄는 진행 X</t>
    </r>
  </si>
  <si>
    <t>선택과목 3</t>
  </si>
  <si>
    <t>B3</t>
  </si>
  <si>
    <r>
      <rPr>
        <sz val="10"/>
        <color theme="1"/>
        <rFont val="Arial"/>
      </rPr>
      <t>연사</t>
    </r>
    <r>
      <rPr>
        <sz val="10"/>
        <color theme="1"/>
        <rFont val="맑은 고딕"/>
        <family val="3"/>
        <charset val="129"/>
      </rPr>
      <t xml:space="preserve"> 부족으로 기말고사 떄는 진행 X</t>
    </r>
  </si>
  <si>
    <t>김우재</t>
  </si>
  <si>
    <r>
      <rPr>
        <sz val="10"/>
        <color rgb="FF000000"/>
        <rFont val="Arial"/>
      </rPr>
      <t>수리과학과</t>
    </r>
    <r>
      <rPr>
        <sz val="10"/>
        <color rgb="FF000000"/>
        <rFont val="맑은 고딕"/>
        <family val="3"/>
        <charset val="129"/>
      </rPr>
      <t xml:space="preserve"> 오픈랩</t>
    </r>
  </si>
  <si>
    <t>연사 및 멘토 섭외 비용</t>
  </si>
  <si>
    <t>C1</t>
  </si>
  <si>
    <t>연사 및 멘토 섭외 예비비</t>
  </si>
  <si>
    <t>C2</t>
  </si>
  <si>
    <t>공유 이벤트 상품</t>
  </si>
  <si>
    <t>C3</t>
  </si>
  <si>
    <t>공유 이벤트 예비비</t>
  </si>
  <si>
    <t>C4</t>
  </si>
  <si>
    <t>이재현</t>
  </si>
  <si>
    <t>수리과학과 진로콘서트</t>
  </si>
  <si>
    <t>연사비</t>
  </si>
  <si>
    <t>D1</t>
  </si>
  <si>
    <t>홍보 포스터 비용</t>
  </si>
  <si>
    <t>D2</t>
  </si>
  <si>
    <t>김유일</t>
  </si>
  <si>
    <t>과목후기이벤트</t>
  </si>
  <si>
    <t>과목후기 이벤트 상품</t>
  </si>
  <si>
    <t>E1</t>
  </si>
  <si>
    <t>과목후기 이벤트 예비비</t>
  </si>
  <si>
    <t>E2</t>
  </si>
  <si>
    <t>김성채</t>
  </si>
  <si>
    <t>간식이벤트</t>
  </si>
  <si>
    <r>
      <rPr>
        <sz val="10"/>
        <color rgb="FF000000"/>
        <rFont val="맑은 고딕"/>
        <family val="3"/>
        <charset val="129"/>
      </rPr>
      <t>학생</t>
    </r>
    <r>
      <rPr>
        <sz val="10"/>
        <color rgb="FF000000"/>
        <rFont val="Arial"/>
      </rPr>
      <t>/</t>
    </r>
    <r>
      <rPr>
        <sz val="10"/>
        <color rgb="FF000000"/>
        <rFont val="맑은 고딕"/>
        <family val="3"/>
        <charset val="129"/>
      </rPr>
      <t>본회계</t>
    </r>
  </si>
  <si>
    <t>중간고사</t>
  </si>
  <si>
    <t>F1</t>
  </si>
  <si>
    <r>
      <rPr>
        <sz val="10"/>
        <color theme="1"/>
        <rFont val="맑은 고딕"/>
        <family val="3"/>
        <charset val="129"/>
      </rPr>
      <t>본회계 추가 지원 받게되어 출처 변경</t>
    </r>
    <r>
      <rPr>
        <sz val="10"/>
        <color theme="1"/>
        <rFont val="Arial"/>
      </rPr>
      <t>(106200\)</t>
    </r>
  </si>
  <si>
    <t>중간고사 예비비</t>
  </si>
  <si>
    <t>F2</t>
  </si>
  <si>
    <t>기말고사</t>
  </si>
  <si>
    <t>F3</t>
  </si>
  <si>
    <t>기말고사 예비비</t>
  </si>
  <si>
    <t>F4</t>
  </si>
  <si>
    <t>강우현</t>
  </si>
  <si>
    <t>LaTeX 세미나</t>
  </si>
  <si>
    <t>행사 준비 비용</t>
  </si>
  <si>
    <t>G1</t>
  </si>
  <si>
    <r>
      <rPr>
        <sz val="10"/>
        <color theme="1"/>
        <rFont val="Arial"/>
      </rPr>
      <t>본회계</t>
    </r>
    <r>
      <rPr>
        <sz val="10"/>
        <color theme="1"/>
        <rFont val="맑은 고딕"/>
        <family val="3"/>
        <charset val="129"/>
      </rPr>
      <t xml:space="preserve"> 지원이라 계좌이체내역 없음</t>
    </r>
  </si>
  <si>
    <t>단체복 구매 비용</t>
  </si>
  <si>
    <t>단체복 구매비용</t>
  </si>
  <si>
    <t>H1</t>
  </si>
  <si>
    <t>추가 입금 환불금</t>
  </si>
  <si>
    <t>H2</t>
  </si>
  <si>
    <r>
      <rPr>
        <sz val="10"/>
        <color theme="1"/>
        <rFont val="Arial"/>
      </rPr>
      <t>마이너스</t>
    </r>
    <r>
      <rPr>
        <sz val="10"/>
        <color theme="1"/>
        <rFont val="맑은 고딕"/>
        <family val="3"/>
        <charset val="129"/>
      </rPr>
      <t xml:space="preserve"> 함수 사용 허가받지 못하여 사용</t>
    </r>
  </si>
  <si>
    <t>회장단</t>
  </si>
  <si>
    <t>격려기금</t>
  </si>
  <si>
    <t>I1</t>
  </si>
  <si>
    <t>전체 대항목 총계</t>
  </si>
  <si>
    <t>수익</t>
  </si>
  <si>
    <t>최종잔액</t>
  </si>
  <si>
    <r>
      <rPr>
        <sz val="14"/>
        <color theme="1"/>
        <rFont val="Arial"/>
      </rPr>
      <t>[수리과학과</t>
    </r>
    <r>
      <rPr>
        <sz val="14"/>
        <color theme="1"/>
        <rFont val="Arial"/>
      </rPr>
      <t>] 22</t>
    </r>
    <r>
      <rPr>
        <sz val="14"/>
        <color theme="1"/>
        <rFont val="맑은 고딕"/>
        <family val="3"/>
        <charset val="129"/>
      </rPr>
      <t>년도</t>
    </r>
    <r>
      <rPr>
        <sz val="14"/>
        <color theme="1"/>
        <rFont val="Arial"/>
      </rPr>
      <t xml:space="preserve"> </t>
    </r>
    <r>
      <rPr>
        <sz val="14"/>
        <color theme="1"/>
        <rFont val="맑은 고딕"/>
        <family val="3"/>
        <charset val="129"/>
      </rPr>
      <t>하</t>
    </r>
    <r>
      <rPr>
        <sz val="14"/>
        <color theme="1"/>
        <rFont val="맑은 고딕"/>
        <family val="3"/>
        <charset val="129"/>
      </rPr>
      <t>반기</t>
    </r>
    <r>
      <rPr>
        <sz val="14"/>
        <color theme="1"/>
        <rFont val="Arial"/>
      </rPr>
      <t xml:space="preserve"> </t>
    </r>
    <r>
      <rPr>
        <sz val="14"/>
        <color theme="1"/>
        <rFont val="맑은 고딕"/>
        <family val="3"/>
        <charset val="129"/>
      </rPr>
      <t>회계감사자료</t>
    </r>
    <r>
      <rPr>
        <sz val="14"/>
        <color theme="1"/>
        <rFont val="Arial"/>
      </rPr>
      <t xml:space="preserve"> </t>
    </r>
    <r>
      <rPr>
        <sz val="14"/>
        <color theme="1"/>
        <rFont val="맑은 고딕"/>
        <family val="3"/>
        <charset val="129"/>
      </rPr>
      <t>통장거래내역</t>
    </r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</si>
  <si>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</si>
  <si>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</si>
  <si>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</si>
  <si>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</si>
  <si>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</si>
  <si>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</si>
  <si>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</si>
  <si>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</si>
  <si>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</si>
  <si>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</si>
  <si>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</si>
  <si>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</si>
  <si>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</si>
  <si>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</si>
  <si>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</si>
  <si>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</si>
  <si>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</si>
  <si>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김현섭</t>
  </si>
  <si>
    <t>기층 이월금</t>
  </si>
  <si>
    <t>계좌이체</t>
  </si>
  <si>
    <t>X</t>
  </si>
  <si>
    <r>
      <rPr>
        <sz val="10"/>
        <color theme="1"/>
        <rFont val="Arial"/>
      </rPr>
      <t>계좌</t>
    </r>
    <r>
      <rPr>
        <sz val="10"/>
        <color theme="1"/>
        <rFont val="맑은 고딕"/>
        <family val="3"/>
        <charset val="129"/>
      </rPr>
      <t xml:space="preserve"> 변경 X, 따라서 기록 없음</t>
    </r>
  </si>
  <si>
    <t>오류 있어 이 줄 비움</t>
  </si>
  <si>
    <r>
      <rPr>
        <sz val="10"/>
        <color theme="1"/>
        <rFont val="Arial"/>
      </rPr>
      <t>계좌</t>
    </r>
    <r>
      <rPr>
        <sz val="10"/>
        <color theme="1"/>
        <rFont val="맑은 고딕"/>
        <family val="3"/>
        <charset val="129"/>
      </rPr>
      <t xml:space="preserve"> 변경 X, 따라서 기록 없음</t>
    </r>
  </si>
  <si>
    <r>
      <rPr>
        <sz val="10"/>
        <color theme="1"/>
        <rFont val="Arial"/>
      </rPr>
      <t>계좌</t>
    </r>
    <r>
      <rPr>
        <sz val="10"/>
        <color theme="1"/>
        <rFont val="맑은 고딕"/>
        <family val="3"/>
        <charset val="129"/>
      </rPr>
      <t xml:space="preserve"> 변경 X, 따라서 기록 없음</t>
    </r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</si>
  <si>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</si>
  <si>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t>신현승(B형)</t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</si>
  <si>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</si>
  <si>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t>이주섭(B형)</t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</si>
  <si>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</si>
  <si>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r>
      <rPr>
        <sz val="10"/>
        <color theme="1"/>
        <rFont val="Arial"/>
      </rPr>
      <t>이제학</t>
    </r>
    <r>
      <rPr>
        <sz val="10"/>
        <color theme="1"/>
        <rFont val="맑은 고딕"/>
        <family val="3"/>
        <charset val="129"/>
      </rPr>
      <t>(B형)</t>
    </r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</si>
  <si>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</si>
  <si>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r>
      <rPr>
        <sz val="10"/>
        <color theme="1"/>
        <rFont val="Arial"/>
      </rPr>
      <t>이용희</t>
    </r>
    <r>
      <rPr>
        <sz val="10"/>
        <color theme="1"/>
        <rFont val="맑은 고딕"/>
        <family val="3"/>
        <charset val="129"/>
      </rPr>
      <t>(A형)</t>
    </r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</si>
  <si>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</si>
  <si>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t>홍민희(A형)</t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</si>
  <si>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</si>
  <si>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t>이다영(A형)</t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</si>
  <si>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</si>
  <si>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t>박재익(A, B형)</t>
  </si>
  <si>
    <t>이태환</t>
  </si>
  <si>
    <t>강승민</t>
  </si>
  <si>
    <t>황정빈</t>
  </si>
  <si>
    <t>성원</t>
  </si>
  <si>
    <t>신현승</t>
  </si>
  <si>
    <t>이한스</t>
  </si>
  <si>
    <t>이용희</t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</si>
  <si>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</si>
  <si>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r>
      <rPr>
        <sz val="10"/>
        <color theme="1"/>
        <rFont val="맑은 고딕"/>
        <family val="3"/>
        <charset val="129"/>
      </rPr>
      <t>공명</t>
    </r>
    <r>
      <rPr>
        <sz val="10"/>
        <color theme="1"/>
        <rFont val="Arial"/>
      </rPr>
      <t>(B</t>
    </r>
    <r>
      <rPr>
        <sz val="10"/>
        <color theme="1"/>
        <rFont val="맑은 고딕"/>
        <family val="3"/>
        <charset val="129"/>
      </rPr>
      <t>형</t>
    </r>
    <r>
      <rPr>
        <sz val="10"/>
        <color theme="1"/>
        <rFont val="Arial"/>
      </rPr>
      <t>)</t>
    </r>
  </si>
  <si>
    <t>이호광</t>
  </si>
  <si>
    <t>안수지</t>
  </si>
  <si>
    <t>이도현</t>
  </si>
  <si>
    <t>이다영</t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</si>
  <si>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</si>
  <si>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t>이무진(A, B형)</t>
  </si>
  <si>
    <t>이무진</t>
  </si>
  <si>
    <t>안희진</t>
  </si>
  <si>
    <t>신민서</t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</si>
  <si>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</si>
  <si>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t>조민서(A형)</t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</si>
  <si>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비용</t>
    </r>
  </si>
  <si>
    <t>홍민희(A형에서 B형으로 변경, 추가입금)</t>
  </si>
  <si>
    <t>홍민희</t>
  </si>
  <si>
    <t>설진호</t>
  </si>
  <si>
    <t>김동화</t>
  </si>
  <si>
    <t>오윤석</t>
  </si>
  <si>
    <t>김학겸</t>
  </si>
  <si>
    <t>오규원</t>
  </si>
  <si>
    <t>이제학</t>
  </si>
  <si>
    <t>단체복 비용</t>
  </si>
  <si>
    <t>이태환(A형)</t>
  </si>
  <si>
    <t>김호영(B형)</t>
  </si>
  <si>
    <t>김호영</t>
  </si>
  <si>
    <t>장준영(A형)</t>
  </si>
  <si>
    <t>이천우</t>
  </si>
  <si>
    <t>장준영</t>
  </si>
  <si>
    <t>송동주</t>
  </si>
  <si>
    <t>김준홍</t>
  </si>
  <si>
    <t>송대건</t>
  </si>
  <si>
    <t>박정우</t>
  </si>
  <si>
    <t>전도윤</t>
  </si>
  <si>
    <t>강준</t>
  </si>
  <si>
    <t>김민건</t>
  </si>
  <si>
    <t>고어진(B형)</t>
  </si>
  <si>
    <t>김다인</t>
  </si>
  <si>
    <t>노희윤</t>
  </si>
  <si>
    <t>성석희</t>
  </si>
  <si>
    <t>홍현수</t>
  </si>
  <si>
    <t>지인선(A,B형)</t>
  </si>
  <si>
    <t>최현성</t>
  </si>
  <si>
    <r>
      <rPr>
        <sz val="10"/>
        <color theme="1"/>
        <rFont val="Arial"/>
      </rPr>
      <t>이태영</t>
    </r>
    <r>
      <rPr>
        <sz val="10"/>
        <color theme="1"/>
        <rFont val="맑은 고딕"/>
        <family val="3"/>
        <charset val="129"/>
      </rPr>
      <t>(A형)</t>
    </r>
  </si>
  <si>
    <t>설진호(B형)</t>
  </si>
  <si>
    <t>안영주(B형)</t>
  </si>
  <si>
    <t>채정훈(A형)</t>
  </si>
  <si>
    <t>윤현민</t>
  </si>
  <si>
    <t>이기연</t>
  </si>
  <si>
    <t>김민우</t>
  </si>
  <si>
    <t>임형래(A형)</t>
  </si>
  <si>
    <r>
      <rPr>
        <sz val="10"/>
        <color theme="1"/>
        <rFont val="Arial"/>
      </rPr>
      <t>조현준</t>
    </r>
    <r>
      <rPr>
        <sz val="10"/>
        <color theme="1"/>
        <rFont val="맑은 고딕"/>
        <family val="3"/>
        <charset val="129"/>
      </rPr>
      <t>(A형)</t>
    </r>
  </si>
  <si>
    <t>강우현(A형)</t>
  </si>
  <si>
    <r>
      <rPr>
        <sz val="10"/>
        <color theme="1"/>
        <rFont val="Arial"/>
      </rPr>
      <t>김현섭(A형</t>
    </r>
    <r>
      <rPr>
        <sz val="10"/>
        <color theme="1"/>
        <rFont val="맑은 고딕"/>
        <family val="3"/>
        <charset val="129"/>
      </rPr>
      <t>)</t>
    </r>
  </si>
  <si>
    <t>이원영(B형)</t>
  </si>
  <si>
    <t>성원(A형)</t>
  </si>
  <si>
    <t>김유일(A, B형)</t>
  </si>
  <si>
    <t>윤대한(B형)</t>
  </si>
  <si>
    <t>양준혁</t>
  </si>
  <si>
    <t>이한스(B형)</t>
  </si>
  <si>
    <r>
      <rPr>
        <sz val="10"/>
        <color theme="1"/>
        <rFont val="Arial"/>
      </rPr>
      <t>황정빈(A형</t>
    </r>
    <r>
      <rPr>
        <sz val="10"/>
        <color theme="1"/>
        <rFont val="맑은 고딕"/>
        <family val="3"/>
        <charset val="129"/>
      </rPr>
      <t>)</t>
    </r>
  </si>
  <si>
    <r>
      <rPr>
        <sz val="10"/>
        <color theme="1"/>
        <rFont val="Arial"/>
      </rPr>
      <t>송동주</t>
    </r>
    <r>
      <rPr>
        <sz val="10"/>
        <color theme="1"/>
        <rFont val="맑은 고딕"/>
        <family val="3"/>
        <charset val="129"/>
      </rPr>
      <t>(A형)</t>
    </r>
  </si>
  <si>
    <t>오규원(B형)</t>
  </si>
  <si>
    <t>단체복 B형 구매</t>
  </si>
  <si>
    <t>사비집행</t>
  </si>
  <si>
    <r>
      <rPr>
        <sz val="10"/>
        <color theme="1"/>
        <rFont val="Arial"/>
      </rPr>
      <t>(카카오뱅크</t>
    </r>
    <r>
      <rPr>
        <sz val="10"/>
        <color theme="1"/>
        <rFont val="맑은 고딕"/>
        <family val="3"/>
        <charset val="129"/>
      </rPr>
      <t>) 3333178411270 황정빈</t>
    </r>
  </si>
  <si>
    <t>O</t>
  </si>
  <si>
    <t>추후 금액 증가로 취소함</t>
  </si>
  <si>
    <t>홍민주</t>
  </si>
  <si>
    <r>
      <rPr>
        <sz val="10"/>
        <color theme="1"/>
        <rFont val="Arial"/>
      </rPr>
      <t>단체복</t>
    </r>
    <r>
      <rPr>
        <sz val="10"/>
        <color theme="1"/>
        <rFont val="맑은 고딕"/>
        <family val="3"/>
        <charset val="129"/>
      </rPr>
      <t xml:space="preserve"> B형 환불</t>
    </r>
  </si>
  <si>
    <t>김지윤(과잠팩토리)</t>
  </si>
  <si>
    <t>단체복 추가 비용</t>
  </si>
  <si>
    <t>이용희(A형)</t>
  </si>
  <si>
    <t>홍민희(B형)</t>
  </si>
  <si>
    <t>공명(B형)</t>
  </si>
  <si>
    <t>황정빈(A형)</t>
  </si>
  <si>
    <t>이태영(A형)</t>
  </si>
  <si>
    <t>송동주(A형)</t>
  </si>
  <si>
    <t>김현섭(A형)</t>
  </si>
  <si>
    <t>이제학(B형)</t>
  </si>
  <si>
    <t>중간고사 간식이벤트</t>
  </si>
  <si>
    <r>
      <rPr>
        <sz val="10"/>
        <color theme="1"/>
        <rFont val="Arial"/>
      </rPr>
      <t>(우리</t>
    </r>
    <r>
      <rPr>
        <sz val="10"/>
        <color theme="1"/>
        <rFont val="맑은 고딕"/>
        <family val="3"/>
        <charset val="129"/>
      </rPr>
      <t>) 1002-360-856060 김민건</t>
    </r>
  </si>
  <si>
    <t>서면 영수증은 없음/일부 본회계</t>
  </si>
  <si>
    <t>단체복 환불</t>
  </si>
  <si>
    <r>
      <rPr>
        <sz val="10"/>
        <color theme="1"/>
        <rFont val="Arial"/>
      </rPr>
      <t>(</t>
    </r>
    <r>
      <rPr>
        <sz val="10"/>
        <color theme="1"/>
        <rFont val="맑은 고딕"/>
        <family val="3"/>
        <charset val="129"/>
      </rPr>
      <t>우리) 1002-662-938491</t>
    </r>
    <r>
      <rPr>
        <sz val="10"/>
        <color theme="1"/>
        <rFont val="Arial"/>
      </rPr>
      <t xml:space="preserve"> 조현준</t>
    </r>
  </si>
  <si>
    <t>단체복 원단 변경으로 환불(조현준)</t>
  </si>
  <si>
    <t>오규원, 추후 환불</t>
  </si>
  <si>
    <r>
      <rPr>
        <sz val="10"/>
        <color theme="1"/>
        <rFont val="Arial"/>
      </rPr>
      <t>택배비를</t>
    </r>
    <r>
      <rPr>
        <sz val="10"/>
        <color theme="1"/>
        <rFont val="맑은 고딕"/>
        <family val="3"/>
        <charset val="129"/>
      </rPr>
      <t xml:space="preserve"> 본인이 부담하기로 함</t>
    </r>
  </si>
  <si>
    <t>단체복 구매(A형)</t>
  </si>
  <si>
    <r>
      <rPr>
        <sz val="10"/>
        <color theme="1"/>
        <rFont val="Arial"/>
      </rPr>
      <t>(우리</t>
    </r>
    <r>
      <rPr>
        <sz val="10"/>
        <color theme="1"/>
        <rFont val="맑은 고딕"/>
        <family val="3"/>
        <charset val="129"/>
      </rPr>
      <t>) 1005-703-779941 박순기</t>
    </r>
  </si>
  <si>
    <t>견적서 존재</t>
  </si>
  <si>
    <t>단체복 구매(B형)</t>
  </si>
  <si>
    <r>
      <rPr>
        <sz val="10"/>
        <color theme="1"/>
        <rFont val="Arial"/>
      </rPr>
      <t>(우리</t>
    </r>
    <r>
      <rPr>
        <sz val="10"/>
        <color theme="1"/>
        <rFont val="맑은 고딕"/>
        <family val="3"/>
        <charset val="129"/>
      </rPr>
      <t>) 1005-303-923774 김지윤</t>
    </r>
  </si>
  <si>
    <t>중간고사 헬프데스크(현대대수학2)</t>
  </si>
  <si>
    <r>
      <rPr>
        <sz val="10"/>
        <color theme="1"/>
        <rFont val="Arial"/>
      </rPr>
      <t>(우리</t>
    </r>
    <r>
      <rPr>
        <sz val="10"/>
        <color theme="1"/>
        <rFont val="맑은 고딕"/>
        <family val="3"/>
        <charset val="129"/>
      </rPr>
      <t>) 1002-260-836778 김현섭</t>
    </r>
  </si>
  <si>
    <t>김현섭 연사님</t>
  </si>
  <si>
    <t>중간고사 헬프데스크(선형대수학개론)</t>
  </si>
  <si>
    <r>
      <rPr>
        <sz val="10"/>
        <color theme="1"/>
        <rFont val="Arial"/>
      </rPr>
      <t>(우리</t>
    </r>
    <r>
      <rPr>
        <sz val="10"/>
        <color theme="1"/>
        <rFont val="맑은 고딕"/>
        <family val="3"/>
        <charset val="129"/>
      </rPr>
      <t>) 1002-861-951889 윤대한</t>
    </r>
  </si>
  <si>
    <t>윤대한 연사님</t>
  </si>
  <si>
    <r>
      <rPr>
        <sz val="10"/>
        <color theme="1"/>
        <rFont val="Arial"/>
      </rPr>
      <t>중간고사</t>
    </r>
    <r>
      <rPr>
        <sz val="10"/>
        <color theme="1"/>
        <rFont val="맑은 고딕"/>
        <family val="3"/>
        <charset val="129"/>
      </rPr>
      <t xml:space="preserve"> 헬프데스크(확률 및 통계)</t>
    </r>
  </si>
  <si>
    <r>
      <rPr>
        <sz val="10"/>
        <color theme="1"/>
        <rFont val="Arial"/>
      </rPr>
      <t>(카카오뱅크</t>
    </r>
    <r>
      <rPr>
        <sz val="10"/>
        <color theme="1"/>
        <rFont val="맑은 고딕"/>
        <family val="3"/>
        <charset val="129"/>
      </rPr>
      <t>) 3333017691706 김민우</t>
    </r>
  </si>
  <si>
    <t>김민우 연사님</t>
  </si>
  <si>
    <t>진로콘서트 포스터</t>
  </si>
  <si>
    <r>
      <rPr>
        <sz val="10"/>
        <color theme="1"/>
        <rFont val="Arial"/>
      </rPr>
      <t>(</t>
    </r>
    <r>
      <rPr>
        <sz val="10"/>
        <color theme="1"/>
        <rFont val="맑은 고딕"/>
        <family val="3"/>
        <charset val="129"/>
      </rPr>
      <t>국민) 58410201823618</t>
    </r>
    <r>
      <rPr>
        <sz val="10"/>
        <color theme="1"/>
        <rFont val="Arial"/>
      </rPr>
      <t xml:space="preserve"> 이재현</t>
    </r>
  </si>
  <si>
    <t>결제확인증 존재</t>
  </si>
  <si>
    <r>
      <rPr>
        <sz val="10"/>
        <color theme="1"/>
        <rFont val="Arial"/>
      </rPr>
      <t>(카카오뱅크</t>
    </r>
    <r>
      <rPr>
        <sz val="10"/>
        <color theme="1"/>
        <rFont val="맑은 고딕"/>
        <family val="3"/>
        <charset val="129"/>
      </rPr>
      <t>) 3333141410927 오규원</t>
    </r>
  </si>
  <si>
    <t>오규원씨께 오류 금액 환불</t>
  </si>
  <si>
    <r>
      <rPr>
        <sz val="10"/>
        <color theme="1"/>
        <rFont val="Arial"/>
      </rPr>
      <t>진로콘서트</t>
    </r>
    <r>
      <rPr>
        <sz val="10"/>
        <color theme="1"/>
        <rFont val="맑은 고딕"/>
        <family val="3"/>
        <charset val="129"/>
      </rPr>
      <t xml:space="preserve"> 연사비</t>
    </r>
  </si>
  <si>
    <r>
      <rPr>
        <sz val="10"/>
        <color theme="1"/>
        <rFont val="Arial"/>
      </rPr>
      <t>(우리</t>
    </r>
    <r>
      <rPr>
        <sz val="10"/>
        <color theme="1"/>
        <rFont val="맑은 고딕"/>
        <family val="3"/>
        <charset val="129"/>
      </rPr>
      <t>) 1002-855-000714 이정현</t>
    </r>
  </si>
  <si>
    <t>이정현 연사님</t>
  </si>
  <si>
    <t>진로콘서트 연사비</t>
  </si>
  <si>
    <r>
      <rPr>
        <sz val="10"/>
        <color theme="1"/>
        <rFont val="Arial"/>
      </rPr>
      <t>(카카오뱅크</t>
    </r>
    <r>
      <rPr>
        <sz val="10"/>
        <color theme="1"/>
        <rFont val="맑은 고딕"/>
        <family val="3"/>
        <charset val="129"/>
      </rPr>
      <t>) 3333044555679 박정인</t>
    </r>
  </si>
  <si>
    <t>박정인 연사님</t>
  </si>
  <si>
    <t>기말고사 간식이벤트</t>
  </si>
  <si>
    <r>
      <rPr>
        <sz val="10"/>
        <color theme="1"/>
        <rFont val="Arial"/>
      </rPr>
      <t>(</t>
    </r>
    <r>
      <rPr>
        <sz val="10"/>
        <color theme="1"/>
        <rFont val="맑은 고딕"/>
        <family val="3"/>
        <charset val="129"/>
      </rPr>
      <t>토스뱅크) 100016323023 김민건</t>
    </r>
  </si>
  <si>
    <r>
      <rPr>
        <sz val="10"/>
        <color theme="1"/>
        <rFont val="Arial"/>
      </rPr>
      <t>(우리</t>
    </r>
    <r>
      <rPr>
        <sz val="10"/>
        <color theme="1"/>
        <rFont val="맑은 고딕"/>
        <family val="3"/>
        <charset val="129"/>
      </rPr>
      <t>) 1002-960-889564 김유일</t>
    </r>
  </si>
  <si>
    <r>
      <rPr>
        <sz val="10"/>
        <color theme="1"/>
        <rFont val="Arial"/>
      </rPr>
      <t>오픈랩</t>
    </r>
    <r>
      <rPr>
        <sz val="10"/>
        <color theme="1"/>
        <rFont val="맑은 고딕"/>
        <family val="3"/>
        <charset val="129"/>
      </rPr>
      <t xml:space="preserve"> 연사비</t>
    </r>
  </si>
  <si>
    <t>아래 내역과 함꼐 환급함</t>
  </si>
  <si>
    <r>
      <rPr>
        <sz val="10"/>
        <color theme="1"/>
        <rFont val="Arial"/>
      </rPr>
      <t>오픈랩</t>
    </r>
    <r>
      <rPr>
        <sz val="10"/>
        <color theme="1"/>
        <rFont val="맑은 고딕"/>
        <family val="3"/>
        <charset val="129"/>
      </rPr>
      <t xml:space="preserve"> 연사비</t>
    </r>
  </si>
  <si>
    <r>
      <rPr>
        <sz val="10"/>
        <color theme="1"/>
        <rFont val="Arial"/>
      </rPr>
      <t>(우리</t>
    </r>
    <r>
      <rPr>
        <sz val="10"/>
        <color theme="1"/>
        <rFont val="맑은 고딕"/>
        <family val="3"/>
        <charset val="129"/>
      </rPr>
      <t>) 1002-861-892408 김현섭</t>
    </r>
  </si>
  <si>
    <t>실수로 집행자의 다른 계좌에 입금함</t>
  </si>
  <si>
    <r>
      <rPr>
        <sz val="10"/>
        <color theme="1"/>
        <rFont val="Arial"/>
      </rPr>
      <t>(</t>
    </r>
    <r>
      <rPr>
        <sz val="10"/>
        <color theme="1"/>
        <rFont val="맑은 고딕"/>
        <family val="3"/>
        <charset val="129"/>
      </rPr>
      <t>우리</t>
    </r>
    <r>
      <rPr>
        <sz val="10"/>
        <color theme="1"/>
        <rFont val="Arial"/>
      </rPr>
      <t xml:space="preserve">) 1002-960-889564 </t>
    </r>
    <r>
      <rPr>
        <sz val="10"/>
        <color theme="1"/>
        <rFont val="맑은 고딕"/>
        <family val="3"/>
        <charset val="129"/>
      </rPr>
      <t>김유일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</si>
</sst>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176" formatCode="[$₩-412]#,##0"/>
    <numFmt numFmtId="177" formatCode="0.0%"/>
    <numFmt numFmtId="178" formatCode="&quot;₩&quot;#,##0"/>
  </numFmts>
  <fonts count="16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b/>
      <sz val="10"/>
      <color theme="1"/>
      <name val="Arial"/>
    </font>
    <font>
      <sz val="10"/>
      <color theme="1"/>
      <name val="Malgun Gothic"/>
      <family val="3"/>
      <charset val="129"/>
    </font>
    <font>
      <sz val="10"/>
      <color rgb="FF000000"/>
      <name val="Arial"/>
    </font>
    <font>
      <b/>
      <sz val="10"/>
      <color theme="1"/>
      <name val="Malgun Gothic"/>
      <family val="3"/>
      <charset val="129"/>
    </font>
    <font>
      <sz val="10"/>
      <color rgb="FF000000"/>
      <name val="Malgun Gothic"/>
      <family val="3"/>
      <charset val="129"/>
    </font>
    <font>
      <b/>
      <sz val="10"/>
      <color rgb="FF000000"/>
      <name val="Arial"/>
    </font>
    <font>
      <sz val="14"/>
      <color theme="1"/>
      <name val="Arial"/>
    </font>
    <font>
      <sz val="10"/>
      <color rgb="FFFF0000"/>
      <name val="Arial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4"/>
      <color theme="1"/>
      <name val="맑은 고딕"/>
      <family val="3"/>
      <charset val="129"/>
    </font>
    <font>
      <sz val="8"/>
      <name val="Calibri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6" fontId="5" fillId="3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3" borderId="10" xfId="0" applyNumberFormat="1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4" borderId="10" xfId="0" applyNumberFormat="1" applyFont="1" applyFill="1" applyBorder="1" applyAlignment="1">
      <alignment horizontal="center" vertical="center"/>
    </xf>
    <xf numFmtId="177" fontId="1" fillId="5" borderId="10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6" fontId="5" fillId="0" borderId="9" xfId="0" applyNumberFormat="1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6" fontId="5" fillId="2" borderId="9" xfId="0" applyNumberFormat="1" applyFont="1" applyFill="1" applyBorder="1" applyAlignment="1">
      <alignment horizontal="center" vertical="center" wrapText="1"/>
    </xf>
    <xf numFmtId="176" fontId="1" fillId="3" borderId="15" xfId="0" applyNumberFormat="1" applyFont="1" applyFill="1" applyBorder="1" applyAlignment="1">
      <alignment horizontal="center" vertical="center" wrapText="1"/>
    </xf>
    <xf numFmtId="177" fontId="1" fillId="3" borderId="9" xfId="0" applyNumberFormat="1" applyFont="1" applyFill="1" applyBorder="1" applyAlignment="1">
      <alignment horizontal="center" vertical="center"/>
    </xf>
    <xf numFmtId="6" fontId="5" fillId="6" borderId="9" xfId="0" applyNumberFormat="1" applyFont="1" applyFill="1" applyBorder="1" applyAlignment="1">
      <alignment horizontal="center" vertical="center" wrapText="1"/>
    </xf>
    <xf numFmtId="176" fontId="1" fillId="7" borderId="15" xfId="0" applyNumberFormat="1" applyFont="1" applyFill="1" applyBorder="1" applyAlignment="1">
      <alignment horizontal="center" vertical="center"/>
    </xf>
    <xf numFmtId="177" fontId="1" fillId="7" borderId="9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1" fillId="2" borderId="15" xfId="0" applyNumberFormat="1" applyFont="1" applyFill="1" applyBorder="1" applyAlignment="1">
      <alignment horizontal="center" vertical="center"/>
    </xf>
    <xf numFmtId="176" fontId="1" fillId="7" borderId="15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/>
    </xf>
    <xf numFmtId="176" fontId="1" fillId="3" borderId="1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6" fontId="5" fillId="4" borderId="9" xfId="0" applyNumberFormat="1" applyFont="1" applyFill="1" applyBorder="1" applyAlignment="1">
      <alignment horizontal="center" wrapText="1"/>
    </xf>
    <xf numFmtId="178" fontId="5" fillId="4" borderId="15" xfId="0" applyNumberFormat="1" applyFont="1" applyFill="1" applyBorder="1" applyAlignment="1">
      <alignment horizontal="center"/>
    </xf>
    <xf numFmtId="177" fontId="1" fillId="5" borderId="9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3" fillId="8" borderId="9" xfId="0" applyNumberFormat="1" applyFont="1" applyFill="1" applyBorder="1" applyAlignment="1">
      <alignment horizontal="center" vertical="center" wrapText="1"/>
    </xf>
    <xf numFmtId="177" fontId="3" fillId="8" borderId="9" xfId="0" applyNumberFormat="1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76" fontId="3" fillId="10" borderId="9" xfId="0" applyNumberFormat="1" applyFont="1" applyFill="1" applyBorder="1" applyAlignment="1">
      <alignment horizontal="center" vertical="center" wrapText="1"/>
    </xf>
    <xf numFmtId="177" fontId="1" fillId="1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176" fontId="10" fillId="11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6" fontId="1" fillId="11" borderId="9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11" borderId="17" xfId="0" applyNumberFormat="1" applyFont="1" applyFill="1" applyBorder="1" applyAlignment="1">
      <alignment horizontal="center" vertical="center" wrapText="1"/>
    </xf>
    <xf numFmtId="176" fontId="1" fillId="11" borderId="1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1" xfId="0" applyFont="1" applyBorder="1"/>
    <xf numFmtId="0" fontId="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6" xfId="0" applyFont="1" applyBorder="1"/>
    <xf numFmtId="0" fontId="8" fillId="2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76" fontId="3" fillId="10" borderId="7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tabSelected="1" workbookViewId="0"/>
  </sheetViews>
  <sheetFormatPr defaultColWidth="14.44140625" defaultRowHeight="15" customHeight="1"/>
  <cols>
    <col min="1" max="3" width="12.6640625" customWidth="1"/>
    <col min="4" max="4" width="15.88671875" customWidth="1"/>
    <col min="5" max="5" width="6.33203125" customWidth="1"/>
    <col min="6" max="6" width="30.33203125" customWidth="1"/>
    <col min="7" max="7" width="7.6640625" customWidth="1"/>
    <col min="8" max="10" width="12.6640625" customWidth="1"/>
    <col min="11" max="11" width="36.109375" customWidth="1"/>
    <col min="12" max="29" width="12.66406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6"/>
      <c r="D2" s="74" t="s">
        <v>1</v>
      </c>
      <c r="E2" s="75"/>
      <c r="F2" s="75"/>
      <c r="G2" s="75"/>
      <c r="H2" s="75"/>
      <c r="I2" s="75"/>
      <c r="J2" s="75"/>
      <c r="K2" s="7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0" t="s">
        <v>7</v>
      </c>
      <c r="J3" s="9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8"/>
      <c r="D4" s="77" t="s">
        <v>10</v>
      </c>
      <c r="E4" s="80" t="s">
        <v>11</v>
      </c>
      <c r="F4" s="9" t="s">
        <v>12</v>
      </c>
      <c r="G4" s="9" t="s">
        <v>13</v>
      </c>
      <c r="H4" s="12">
        <v>0</v>
      </c>
      <c r="I4" s="10">
        <f>SUMIF(통장거래내역!E:E,예결산안!G:G,통장거래내역!G:G)</f>
        <v>708</v>
      </c>
      <c r="J4" s="13" t="e">
        <f t="shared" ref="J4:J18" si="0">I4/H4</f>
        <v>#DIV/0!</v>
      </c>
      <c r="K4" s="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8"/>
      <c r="D5" s="78"/>
      <c r="E5" s="78"/>
      <c r="F5" s="15" t="s">
        <v>14</v>
      </c>
      <c r="G5" s="9" t="s">
        <v>15</v>
      </c>
      <c r="H5" s="12">
        <v>500000</v>
      </c>
      <c r="I5" s="10">
        <f>SUMIF(통장거래내역!E:E,예결산안!G:G,통장거래내역!G:G)</f>
        <v>651000</v>
      </c>
      <c r="J5" s="13">
        <f t="shared" si="0"/>
        <v>1.302</v>
      </c>
      <c r="K5" s="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8"/>
      <c r="D6" s="78"/>
      <c r="E6" s="78"/>
      <c r="F6" s="15" t="s">
        <v>16</v>
      </c>
      <c r="G6" s="9" t="s">
        <v>17</v>
      </c>
      <c r="H6" s="12">
        <v>369555</v>
      </c>
      <c r="I6" s="10">
        <f>SUMIF(통장거래내역!E:E,예결산안!G:G,통장거래내역!G:G)</f>
        <v>369555</v>
      </c>
      <c r="J6" s="13">
        <f t="shared" si="0"/>
        <v>1</v>
      </c>
      <c r="K6" s="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8"/>
      <c r="D7" s="78"/>
      <c r="E7" s="78"/>
      <c r="F7" s="15" t="s">
        <v>18</v>
      </c>
      <c r="G7" s="9" t="s">
        <v>19</v>
      </c>
      <c r="H7" s="12">
        <v>600000</v>
      </c>
      <c r="I7" s="10">
        <f>SUMIF(통장거래내역!E:E,예결산안!G:G,통장거래내역!G:G)</f>
        <v>500000</v>
      </c>
      <c r="J7" s="13">
        <f t="shared" si="0"/>
        <v>0.83333333333333337</v>
      </c>
      <c r="K7" s="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8"/>
      <c r="D8" s="78"/>
      <c r="E8" s="78"/>
      <c r="F8" s="15" t="s">
        <v>20</v>
      </c>
      <c r="G8" s="9" t="s">
        <v>21</v>
      </c>
      <c r="H8" s="12">
        <v>250000</v>
      </c>
      <c r="I8" s="10">
        <f>SUMIF(통장거래내역!E:E,예결산안!G:G,통장거래내역!G:G)</f>
        <v>250000</v>
      </c>
      <c r="J8" s="13">
        <f t="shared" si="0"/>
        <v>1</v>
      </c>
      <c r="K8" s="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8"/>
      <c r="D9" s="78"/>
      <c r="E9" s="78"/>
      <c r="F9" s="16" t="s">
        <v>22</v>
      </c>
      <c r="G9" s="9" t="s">
        <v>23</v>
      </c>
      <c r="H9" s="17">
        <v>200000</v>
      </c>
      <c r="I9" s="10">
        <f>SUMIF(통장거래내역!E:E,예결산안!G:G,통장거래내역!G:G)</f>
        <v>300000</v>
      </c>
      <c r="J9" s="13">
        <f t="shared" si="0"/>
        <v>1.5</v>
      </c>
      <c r="K9" s="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8"/>
      <c r="D10" s="78"/>
      <c r="E10" s="79"/>
      <c r="F10" s="81" t="s">
        <v>24</v>
      </c>
      <c r="G10" s="82"/>
      <c r="H10" s="18">
        <f t="shared" ref="H10:I10" si="1">SUM(H4:H9)</f>
        <v>1919555</v>
      </c>
      <c r="I10" s="19">
        <f t="shared" si="1"/>
        <v>2071263</v>
      </c>
      <c r="J10" s="20">
        <f t="shared" si="0"/>
        <v>1.0790329008546251</v>
      </c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1"/>
      <c r="C11" s="8"/>
      <c r="D11" s="78"/>
      <c r="E11" s="80" t="s">
        <v>25</v>
      </c>
      <c r="F11" s="15" t="s">
        <v>26</v>
      </c>
      <c r="G11" s="9" t="s">
        <v>27</v>
      </c>
      <c r="H11" s="17">
        <v>0</v>
      </c>
      <c r="I11" s="10">
        <v>700000</v>
      </c>
      <c r="J11" s="13" t="e">
        <f t="shared" si="0"/>
        <v>#DIV/0!</v>
      </c>
      <c r="K11" s="14" t="s">
        <v>28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1"/>
      <c r="C12" s="8"/>
      <c r="D12" s="78"/>
      <c r="E12" s="78"/>
      <c r="F12" s="15" t="s">
        <v>29</v>
      </c>
      <c r="G12" s="7" t="s">
        <v>30</v>
      </c>
      <c r="H12" s="21">
        <v>0</v>
      </c>
      <c r="I12" s="10">
        <v>106200</v>
      </c>
      <c r="J12" s="13" t="e">
        <f t="shared" si="0"/>
        <v>#DIV/0!</v>
      </c>
      <c r="K12" s="16" t="s">
        <v>31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8"/>
      <c r="D13" s="78"/>
      <c r="E13" s="78"/>
      <c r="F13" s="14" t="s">
        <v>32</v>
      </c>
      <c r="G13" s="9" t="s">
        <v>33</v>
      </c>
      <c r="H13" s="17">
        <v>0</v>
      </c>
      <c r="I13" s="10">
        <v>1600000</v>
      </c>
      <c r="J13" s="13" t="e">
        <f t="shared" si="0"/>
        <v>#DIV/0!</v>
      </c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8"/>
      <c r="D14" s="78"/>
      <c r="E14" s="79"/>
      <c r="F14" s="81" t="s">
        <v>24</v>
      </c>
      <c r="G14" s="82"/>
      <c r="H14" s="18">
        <f t="shared" ref="H14:I14" si="2">SUM(H11:H13)</f>
        <v>0</v>
      </c>
      <c r="I14" s="19">
        <f t="shared" si="2"/>
        <v>2406200</v>
      </c>
      <c r="J14" s="20" t="e">
        <f t="shared" si="0"/>
        <v>#DIV/0!</v>
      </c>
      <c r="K14" s="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8"/>
      <c r="D15" s="78"/>
      <c r="E15" s="80" t="s">
        <v>34</v>
      </c>
      <c r="F15" s="15" t="s">
        <v>35</v>
      </c>
      <c r="G15" s="9" t="s">
        <v>36</v>
      </c>
      <c r="H15" s="12">
        <v>115681</v>
      </c>
      <c r="I15" s="10">
        <f>SUMIF(통장거래내역!E:E,예결산안!G:G,통장거래내역!G:G)</f>
        <v>115681</v>
      </c>
      <c r="J15" s="13">
        <f t="shared" si="0"/>
        <v>1</v>
      </c>
      <c r="K15" s="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"/>
      <c r="C16" s="8"/>
      <c r="D16" s="78"/>
      <c r="E16" s="78"/>
      <c r="F16" s="16" t="s">
        <v>37</v>
      </c>
      <c r="G16" s="9" t="s">
        <v>38</v>
      </c>
      <c r="H16" s="12">
        <v>0</v>
      </c>
      <c r="I16" s="10">
        <f>SUMIF(통장거래내역!E:E,예결산안!G:G,통장거래내역!G:G)</f>
        <v>1688800</v>
      </c>
      <c r="J16" s="13" t="e">
        <f t="shared" si="0"/>
        <v>#DIV/0!</v>
      </c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8"/>
      <c r="D17" s="78"/>
      <c r="E17" s="79"/>
      <c r="F17" s="81" t="s">
        <v>24</v>
      </c>
      <c r="G17" s="86"/>
      <c r="H17" s="19">
        <f t="shared" ref="H17:I17" si="3">SUM(H15:H16)</f>
        <v>115681</v>
      </c>
      <c r="I17" s="19">
        <f t="shared" si="3"/>
        <v>1804481</v>
      </c>
      <c r="J17" s="20">
        <f t="shared" si="0"/>
        <v>15.598767299729428</v>
      </c>
      <c r="K17" s="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8"/>
      <c r="D18" s="79"/>
      <c r="E18" s="89" t="s">
        <v>39</v>
      </c>
      <c r="F18" s="85"/>
      <c r="G18" s="86"/>
      <c r="H18" s="22">
        <f t="shared" ref="H18:I18" si="4">SUM(H10,H14,H17)</f>
        <v>2035236</v>
      </c>
      <c r="I18" s="22">
        <f t="shared" si="4"/>
        <v>6281944</v>
      </c>
      <c r="J18" s="23">
        <f t="shared" si="0"/>
        <v>3.0865924148354296</v>
      </c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2"/>
      <c r="C19" s="3"/>
      <c r="D19" s="3"/>
      <c r="E19" s="3"/>
      <c r="F19" s="3"/>
      <c r="G19" s="3"/>
      <c r="H19" s="4"/>
      <c r="I19" s="4"/>
      <c r="J19" s="5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8"/>
      <c r="B20" s="90" t="s">
        <v>40</v>
      </c>
      <c r="C20" s="85"/>
      <c r="D20" s="85"/>
      <c r="E20" s="85"/>
      <c r="F20" s="85"/>
      <c r="G20" s="85"/>
      <c r="H20" s="85"/>
      <c r="I20" s="85"/>
      <c r="J20" s="85"/>
      <c r="K20" s="8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8"/>
      <c r="B21" s="9" t="s">
        <v>2</v>
      </c>
      <c r="C21" s="6" t="s">
        <v>41</v>
      </c>
      <c r="D21" s="6" t="s">
        <v>42</v>
      </c>
      <c r="E21" s="6" t="s">
        <v>3</v>
      </c>
      <c r="F21" s="6" t="s">
        <v>43</v>
      </c>
      <c r="G21" s="6" t="s">
        <v>5</v>
      </c>
      <c r="H21" s="24" t="s">
        <v>6</v>
      </c>
      <c r="I21" s="24" t="s">
        <v>7</v>
      </c>
      <c r="J21" s="25" t="s">
        <v>8</v>
      </c>
      <c r="K21" s="6" t="s">
        <v>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8"/>
      <c r="B22" s="91" t="s">
        <v>44</v>
      </c>
      <c r="C22" s="83" t="s">
        <v>45</v>
      </c>
      <c r="D22" s="83" t="s">
        <v>46</v>
      </c>
      <c r="E22" s="26" t="s">
        <v>25</v>
      </c>
      <c r="F22" s="26" t="s">
        <v>47</v>
      </c>
      <c r="G22" s="27" t="s">
        <v>48</v>
      </c>
      <c r="H22" s="28">
        <v>0</v>
      </c>
      <c r="I22" s="29">
        <f>SUMIF(통장거래내역!E:E,예결산안!G:G,통장거래내역!H:H)-SUMIF(통장거래내역!E:E,예결산안!G:G,통장거래내역!G:G)</f>
        <v>0</v>
      </c>
      <c r="J22" s="30" t="e">
        <f t="shared" ref="J22:J61" si="5">I22/H22</f>
        <v>#DIV/0!</v>
      </c>
      <c r="K22" s="31" t="s">
        <v>49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8"/>
      <c r="B23" s="92"/>
      <c r="C23" s="78"/>
      <c r="D23" s="78"/>
      <c r="E23" s="32" t="s">
        <v>25</v>
      </c>
      <c r="F23" s="26" t="s">
        <v>50</v>
      </c>
      <c r="G23" s="27" t="s">
        <v>51</v>
      </c>
      <c r="H23" s="28">
        <v>0</v>
      </c>
      <c r="I23" s="29">
        <v>700000</v>
      </c>
      <c r="J23" s="30" t="e">
        <f t="shared" si="5"/>
        <v>#DIV/0!</v>
      </c>
      <c r="K23" s="3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8"/>
      <c r="B24" s="92"/>
      <c r="C24" s="78"/>
      <c r="D24" s="78"/>
      <c r="E24" s="32" t="s">
        <v>25</v>
      </c>
      <c r="F24" s="26" t="s">
        <v>52</v>
      </c>
      <c r="G24" s="27" t="s">
        <v>53</v>
      </c>
      <c r="H24" s="28">
        <v>0</v>
      </c>
      <c r="I24" s="29">
        <f>SUMIF(통장거래내역!E:E,예결산안!G:G,통장거래내역!H:H)-SUMIF(통장거래내역!E:E,예결산안!G:G,통장거래내역!G:G)</f>
        <v>0</v>
      </c>
      <c r="J24" s="30" t="e">
        <f t="shared" si="5"/>
        <v>#DIV/0!</v>
      </c>
      <c r="K24" s="31" t="s">
        <v>54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8"/>
      <c r="B25" s="92"/>
      <c r="C25" s="78"/>
      <c r="D25" s="79"/>
      <c r="E25" s="94" t="s">
        <v>24</v>
      </c>
      <c r="F25" s="85"/>
      <c r="G25" s="82"/>
      <c r="H25" s="33">
        <v>0</v>
      </c>
      <c r="I25" s="34">
        <f>SUM(I22:I24)</f>
        <v>700000</v>
      </c>
      <c r="J25" s="35" t="e">
        <f t="shared" si="5"/>
        <v>#DIV/0!</v>
      </c>
      <c r="K25" s="3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8"/>
      <c r="B26" s="92"/>
      <c r="C26" s="79"/>
      <c r="D26" s="87" t="s">
        <v>55</v>
      </c>
      <c r="E26" s="85"/>
      <c r="F26" s="85"/>
      <c r="G26" s="86"/>
      <c r="H26" s="36">
        <v>0</v>
      </c>
      <c r="I26" s="37">
        <f>I25</f>
        <v>700000</v>
      </c>
      <c r="J26" s="38" t="e">
        <f t="shared" si="5"/>
        <v>#DIV/0!</v>
      </c>
      <c r="K26" s="3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8"/>
      <c r="B27" s="92"/>
      <c r="C27" s="84" t="s">
        <v>56</v>
      </c>
      <c r="D27" s="84" t="s">
        <v>57</v>
      </c>
      <c r="E27" s="32" t="s">
        <v>11</v>
      </c>
      <c r="F27" s="32" t="s">
        <v>58</v>
      </c>
      <c r="G27" s="27" t="s">
        <v>59</v>
      </c>
      <c r="H27" s="28">
        <v>100000</v>
      </c>
      <c r="I27" s="29">
        <f>SUMIF(통장거래내역!E:E,예결산안!G:G,통장거래내역!H:H)-SUMIF(통장거래내역!E:E,예결산안!G:G,통장거래내역!G:G)</f>
        <v>50000</v>
      </c>
      <c r="J27" s="30">
        <f t="shared" si="5"/>
        <v>0.5</v>
      </c>
      <c r="K27" s="31" t="s">
        <v>60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8"/>
      <c r="B28" s="92"/>
      <c r="C28" s="78"/>
      <c r="D28" s="78"/>
      <c r="E28" s="26" t="s">
        <v>11</v>
      </c>
      <c r="F28" s="26" t="s">
        <v>61</v>
      </c>
      <c r="G28" s="27" t="s">
        <v>62</v>
      </c>
      <c r="H28" s="28">
        <v>100000</v>
      </c>
      <c r="I28" s="29">
        <f>SUMIF(통장거래내역!E:E,예결산안!G:G,통장거래내역!H:H)-SUMIF(통장거래내역!E:E,예결산안!G:G,통장거래내역!G:G)</f>
        <v>50000</v>
      </c>
      <c r="J28" s="30">
        <f t="shared" si="5"/>
        <v>0.5</v>
      </c>
      <c r="K28" s="31" t="s">
        <v>63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8"/>
      <c r="B29" s="92"/>
      <c r="C29" s="78"/>
      <c r="D29" s="78"/>
      <c r="E29" s="26" t="s">
        <v>34</v>
      </c>
      <c r="F29" s="26" t="s">
        <v>64</v>
      </c>
      <c r="G29" s="27" t="s">
        <v>65</v>
      </c>
      <c r="H29" s="28">
        <v>100000</v>
      </c>
      <c r="I29" s="29">
        <f>SUMIF(통장거래내역!E:E,예결산안!G:G,통장거래내역!H:H)-SUMIF(통장거래내역!E:E,예결산안!G:G,통장거래내역!G:G)</f>
        <v>50000</v>
      </c>
      <c r="J29" s="30">
        <f t="shared" si="5"/>
        <v>0.5</v>
      </c>
      <c r="K29" s="31" t="s">
        <v>66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8"/>
      <c r="B30" s="92"/>
      <c r="C30" s="78"/>
      <c r="D30" s="79"/>
      <c r="E30" s="81" t="s">
        <v>24</v>
      </c>
      <c r="F30" s="85"/>
      <c r="G30" s="86"/>
      <c r="H30" s="33">
        <v>300000</v>
      </c>
      <c r="I30" s="40">
        <f>SUM(I27:I29)</f>
        <v>150000</v>
      </c>
      <c r="J30" s="35">
        <f t="shared" si="5"/>
        <v>0.5</v>
      </c>
      <c r="K30" s="3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8"/>
      <c r="B31" s="92"/>
      <c r="C31" s="79"/>
      <c r="D31" s="87" t="s">
        <v>55</v>
      </c>
      <c r="E31" s="85"/>
      <c r="F31" s="85"/>
      <c r="G31" s="86"/>
      <c r="H31" s="36">
        <v>300000</v>
      </c>
      <c r="I31" s="41">
        <f>I30</f>
        <v>150000</v>
      </c>
      <c r="J31" s="38">
        <f t="shared" si="5"/>
        <v>0.5</v>
      </c>
      <c r="K31" s="3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8"/>
      <c r="B32" s="92"/>
      <c r="C32" s="84" t="s">
        <v>67</v>
      </c>
      <c r="D32" s="98" t="s">
        <v>68</v>
      </c>
      <c r="E32" s="32" t="s">
        <v>11</v>
      </c>
      <c r="F32" s="32" t="s">
        <v>69</v>
      </c>
      <c r="G32" s="27" t="s">
        <v>70</v>
      </c>
      <c r="H32" s="28">
        <v>50000</v>
      </c>
      <c r="I32" s="29">
        <f>SUMIF(통장거래내역!E:E,예결산안!G:G,통장거래내역!H:H)-SUMIF(통장거래내역!E:E,예결산안!G:G,통장거래내역!G:G)</f>
        <v>49500</v>
      </c>
      <c r="J32" s="30">
        <f t="shared" si="5"/>
        <v>0.99</v>
      </c>
      <c r="K32" s="3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8"/>
      <c r="B33" s="92"/>
      <c r="C33" s="78"/>
      <c r="D33" s="78"/>
      <c r="E33" s="32" t="s">
        <v>11</v>
      </c>
      <c r="F33" s="32" t="s">
        <v>71</v>
      </c>
      <c r="G33" s="27" t="s">
        <v>72</v>
      </c>
      <c r="H33" s="28">
        <v>5000</v>
      </c>
      <c r="I33" s="29">
        <f>SUMIF(통장거래내역!E:E,예결산안!G:G,통장거래내역!H:H)-SUMIF(통장거래내역!E:E,예결산안!G:G,통장거래내역!G:G)</f>
        <v>0</v>
      </c>
      <c r="J33" s="30">
        <f t="shared" si="5"/>
        <v>0</v>
      </c>
      <c r="K33" s="3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8"/>
      <c r="B34" s="92"/>
      <c r="C34" s="78"/>
      <c r="D34" s="78"/>
      <c r="E34" s="26" t="s">
        <v>11</v>
      </c>
      <c r="F34" s="26" t="s">
        <v>73</v>
      </c>
      <c r="G34" s="27" t="s">
        <v>74</v>
      </c>
      <c r="H34" s="28">
        <v>50000</v>
      </c>
      <c r="I34" s="29">
        <f>SUMIF(통장거래내역!E:E,예결산안!G:G,통장거래내역!H:H)-SUMIF(통장거래내역!E:E,예결산안!G:G,통장거래내역!G:G)</f>
        <v>45000</v>
      </c>
      <c r="J34" s="30">
        <f t="shared" si="5"/>
        <v>0.9</v>
      </c>
      <c r="K34" s="3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8"/>
      <c r="B35" s="92"/>
      <c r="C35" s="78"/>
      <c r="D35" s="78"/>
      <c r="E35" s="26" t="s">
        <v>11</v>
      </c>
      <c r="F35" s="26" t="s">
        <v>75</v>
      </c>
      <c r="G35" s="27" t="s">
        <v>76</v>
      </c>
      <c r="H35" s="28">
        <v>5000</v>
      </c>
      <c r="I35" s="29">
        <f>SUMIF(통장거래내역!E:E,예결산안!G:G,통장거래내역!H:H)-SUMIF(통장거래내역!E:E,예결산안!G:G,통장거래내역!G:G)</f>
        <v>0</v>
      </c>
      <c r="J35" s="30">
        <f t="shared" si="5"/>
        <v>0</v>
      </c>
      <c r="K35" s="3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8"/>
      <c r="B36" s="92"/>
      <c r="C36" s="78"/>
      <c r="D36" s="79"/>
      <c r="E36" s="81" t="s">
        <v>24</v>
      </c>
      <c r="F36" s="85"/>
      <c r="G36" s="86"/>
      <c r="H36" s="33">
        <v>110000</v>
      </c>
      <c r="I36" s="34">
        <f>SUM(I32:I35)</f>
        <v>94500</v>
      </c>
      <c r="J36" s="35">
        <f t="shared" si="5"/>
        <v>0.85909090909090913</v>
      </c>
      <c r="K36" s="3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8"/>
      <c r="B37" s="92"/>
      <c r="C37" s="79"/>
      <c r="D37" s="87" t="s">
        <v>55</v>
      </c>
      <c r="E37" s="85"/>
      <c r="F37" s="85"/>
      <c r="G37" s="86"/>
      <c r="H37" s="36">
        <v>110000</v>
      </c>
      <c r="I37" s="41">
        <f>I36</f>
        <v>94500</v>
      </c>
      <c r="J37" s="38">
        <f t="shared" si="5"/>
        <v>0.85909090909090913</v>
      </c>
      <c r="K37" s="3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8"/>
      <c r="B38" s="92"/>
      <c r="C38" s="84" t="s">
        <v>77</v>
      </c>
      <c r="D38" s="84" t="s">
        <v>78</v>
      </c>
      <c r="E38" s="32" t="s">
        <v>11</v>
      </c>
      <c r="F38" s="26" t="s">
        <v>79</v>
      </c>
      <c r="G38" s="27" t="s">
        <v>80</v>
      </c>
      <c r="H38" s="28">
        <v>100000</v>
      </c>
      <c r="I38" s="29">
        <f>SUMIF(통장거래내역!E:E,예결산안!G:G,통장거래내역!H:H)-SUMIF(통장거래내역!E:E,예결산안!G:G,통장거래내역!G:G)</f>
        <v>140000</v>
      </c>
      <c r="J38" s="30">
        <f t="shared" si="5"/>
        <v>1.4</v>
      </c>
      <c r="K38" s="3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8"/>
      <c r="B39" s="92"/>
      <c r="C39" s="78"/>
      <c r="D39" s="78"/>
      <c r="E39" s="32" t="s">
        <v>11</v>
      </c>
      <c r="F39" s="32" t="s">
        <v>81</v>
      </c>
      <c r="G39" s="27" t="s">
        <v>82</v>
      </c>
      <c r="H39" s="28">
        <v>10000</v>
      </c>
      <c r="I39" s="42">
        <f>SUMIF(통장거래내역!E:E,예결산안!G:G,통장거래내역!H:H)-SUMIF(통장거래내역!E:E,예결산안!G:G,통장거래내역!G:G)</f>
        <v>10000</v>
      </c>
      <c r="J39" s="30">
        <f t="shared" si="5"/>
        <v>1</v>
      </c>
      <c r="K39" s="3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8"/>
      <c r="B40" s="92"/>
      <c r="C40" s="78"/>
      <c r="D40" s="79"/>
      <c r="E40" s="81" t="s">
        <v>24</v>
      </c>
      <c r="F40" s="85"/>
      <c r="G40" s="86"/>
      <c r="H40" s="33">
        <v>110000</v>
      </c>
      <c r="I40" s="34">
        <f>SUM(I38:I39)</f>
        <v>150000</v>
      </c>
      <c r="J40" s="35">
        <f t="shared" si="5"/>
        <v>1.3636363636363635</v>
      </c>
      <c r="K40" s="3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8"/>
      <c r="B41" s="92"/>
      <c r="C41" s="79"/>
      <c r="D41" s="87" t="s">
        <v>55</v>
      </c>
      <c r="E41" s="85"/>
      <c r="F41" s="85"/>
      <c r="G41" s="86"/>
      <c r="H41" s="36">
        <v>110000</v>
      </c>
      <c r="I41" s="41">
        <f>I40</f>
        <v>150000</v>
      </c>
      <c r="J41" s="38">
        <f t="shared" si="5"/>
        <v>1.3636363636363635</v>
      </c>
      <c r="K41" s="3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" customHeight="1">
      <c r="A42" s="8"/>
      <c r="B42" s="92"/>
      <c r="C42" s="84" t="s">
        <v>83</v>
      </c>
      <c r="D42" s="88" t="s">
        <v>84</v>
      </c>
      <c r="E42" s="32" t="s">
        <v>11</v>
      </c>
      <c r="F42" s="26" t="s">
        <v>85</v>
      </c>
      <c r="G42" s="27" t="s">
        <v>86</v>
      </c>
      <c r="H42" s="28">
        <v>50000</v>
      </c>
      <c r="I42" s="29">
        <f>SUMIF(통장거래내역!E:E,예결산안!G:G,통장거래내역!H:H)-SUMIF(통장거래내역!E:E,예결산안!G:G,통장거래내역!G:G)</f>
        <v>37750</v>
      </c>
      <c r="J42" s="30">
        <f t="shared" si="5"/>
        <v>0.755</v>
      </c>
      <c r="K42" s="3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8"/>
      <c r="B43" s="92"/>
      <c r="C43" s="78"/>
      <c r="D43" s="78"/>
      <c r="E43" s="32" t="s">
        <v>11</v>
      </c>
      <c r="F43" s="26" t="s">
        <v>87</v>
      </c>
      <c r="G43" s="27" t="s">
        <v>88</v>
      </c>
      <c r="H43" s="28">
        <v>5000</v>
      </c>
      <c r="I43" s="29">
        <f>SUMIF(통장거래내역!E:E,예결산안!G:G,통장거래내역!H:H)-SUMIF(통장거래내역!E:E,예결산안!G:G,통장거래내역!G:G)</f>
        <v>0</v>
      </c>
      <c r="J43" s="30">
        <f t="shared" si="5"/>
        <v>0</v>
      </c>
      <c r="K43" s="3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8"/>
      <c r="B44" s="92"/>
      <c r="C44" s="78"/>
      <c r="D44" s="79"/>
      <c r="E44" s="81" t="s">
        <v>24</v>
      </c>
      <c r="F44" s="85"/>
      <c r="G44" s="86"/>
      <c r="H44" s="33">
        <v>55000</v>
      </c>
      <c r="I44" s="40">
        <f>SUM(I42:I43)</f>
        <v>37750</v>
      </c>
      <c r="J44" s="35">
        <f t="shared" si="5"/>
        <v>0.6863636363636364</v>
      </c>
      <c r="K44" s="3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8"/>
      <c r="B45" s="92"/>
      <c r="C45" s="79"/>
      <c r="D45" s="87" t="s">
        <v>55</v>
      </c>
      <c r="E45" s="85"/>
      <c r="F45" s="85"/>
      <c r="G45" s="86"/>
      <c r="H45" s="36">
        <v>55000</v>
      </c>
      <c r="I45" s="41">
        <f>I44</f>
        <v>37750</v>
      </c>
      <c r="J45" s="38">
        <f t="shared" si="5"/>
        <v>0.6863636363636364</v>
      </c>
      <c r="K45" s="3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" customHeight="1">
      <c r="A46" s="8"/>
      <c r="B46" s="92"/>
      <c r="C46" s="96" t="s">
        <v>89</v>
      </c>
      <c r="D46" s="96" t="s">
        <v>90</v>
      </c>
      <c r="E46" s="32" t="s">
        <v>91</v>
      </c>
      <c r="F46" s="26" t="s">
        <v>92</v>
      </c>
      <c r="G46" s="27" t="s">
        <v>93</v>
      </c>
      <c r="H46" s="28">
        <v>200000</v>
      </c>
      <c r="I46" s="42">
        <f>SUMIF(통장거래내역!E:E,예결산안!G:G,통장거래내역!H:H)-SUMIF(통장거래내역!E:E,예결산안!G:G,통장거래내역!G:G)+106200</f>
        <v>209400</v>
      </c>
      <c r="J46" s="30">
        <f t="shared" si="5"/>
        <v>1.0469999999999999</v>
      </c>
      <c r="K46" s="31" t="s">
        <v>94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8"/>
      <c r="B47" s="92"/>
      <c r="C47" s="78"/>
      <c r="D47" s="78"/>
      <c r="E47" s="32" t="s">
        <v>11</v>
      </c>
      <c r="F47" s="26" t="s">
        <v>95</v>
      </c>
      <c r="G47" s="27" t="s">
        <v>96</v>
      </c>
      <c r="H47" s="28">
        <v>20000</v>
      </c>
      <c r="I47" s="29">
        <f>SUMIF(통장거래내역!E:E,예결산안!G:G,통장거래내역!H:H)-SUMIF(통장거래내역!E:E,예결산안!G:G,통장거래내역!G:G)</f>
        <v>0</v>
      </c>
      <c r="J47" s="30">
        <f t="shared" si="5"/>
        <v>0</v>
      </c>
      <c r="K47" s="3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8"/>
      <c r="B48" s="92"/>
      <c r="C48" s="78"/>
      <c r="D48" s="78"/>
      <c r="E48" s="32" t="s">
        <v>11</v>
      </c>
      <c r="F48" s="26" t="s">
        <v>97</v>
      </c>
      <c r="G48" s="27" t="s">
        <v>98</v>
      </c>
      <c r="H48" s="28">
        <v>200000</v>
      </c>
      <c r="I48" s="29">
        <f>SUMIF(통장거래내역!E:E,예결산안!G:G,통장거래내역!H:H)-SUMIF(통장거래내역!E:E,예결산안!G:G,통장거래내역!G:G)</f>
        <v>299900</v>
      </c>
      <c r="J48" s="30">
        <f t="shared" si="5"/>
        <v>1.4995000000000001</v>
      </c>
      <c r="K48" s="3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8"/>
      <c r="B49" s="92"/>
      <c r="C49" s="78"/>
      <c r="D49" s="78"/>
      <c r="E49" s="32" t="s">
        <v>11</v>
      </c>
      <c r="F49" s="26" t="s">
        <v>99</v>
      </c>
      <c r="G49" s="27" t="s">
        <v>100</v>
      </c>
      <c r="H49" s="28">
        <v>20000</v>
      </c>
      <c r="I49" s="29">
        <f>SUMIF(통장거래내역!E:E,예결산안!G:G,통장거래내역!H:H)-SUMIF(통장거래내역!E:E,예결산안!G:G,통장거래내역!G:G)</f>
        <v>0</v>
      </c>
      <c r="J49" s="30">
        <f t="shared" si="5"/>
        <v>0</v>
      </c>
      <c r="K49" s="3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" customHeight="1">
      <c r="A50" s="8"/>
      <c r="B50" s="92"/>
      <c r="C50" s="78"/>
      <c r="D50" s="79"/>
      <c r="E50" s="81" t="s">
        <v>24</v>
      </c>
      <c r="F50" s="85"/>
      <c r="G50" s="86"/>
      <c r="H50" s="33">
        <v>440000</v>
      </c>
      <c r="I50" s="43">
        <f>SUM(I46:I49)</f>
        <v>509300</v>
      </c>
      <c r="J50" s="35">
        <f t="shared" si="5"/>
        <v>1.1575</v>
      </c>
      <c r="K50" s="3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" customHeight="1">
      <c r="A51" s="2"/>
      <c r="B51" s="92"/>
      <c r="C51" s="79"/>
      <c r="D51" s="87" t="s">
        <v>55</v>
      </c>
      <c r="E51" s="85"/>
      <c r="F51" s="85"/>
      <c r="G51" s="82"/>
      <c r="H51" s="36">
        <v>440000</v>
      </c>
      <c r="I51" s="41">
        <f>I50</f>
        <v>509300</v>
      </c>
      <c r="J51" s="38">
        <f t="shared" si="5"/>
        <v>1.1575</v>
      </c>
      <c r="K51" s="3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92"/>
      <c r="C52" s="96" t="s">
        <v>101</v>
      </c>
      <c r="D52" s="80" t="s">
        <v>102</v>
      </c>
      <c r="E52" s="32" t="s">
        <v>25</v>
      </c>
      <c r="F52" s="26" t="s">
        <v>103</v>
      </c>
      <c r="G52" s="27" t="s">
        <v>104</v>
      </c>
      <c r="H52" s="28">
        <v>0</v>
      </c>
      <c r="I52" s="29">
        <f>1600000</f>
        <v>1600000</v>
      </c>
      <c r="J52" s="30" t="e">
        <f t="shared" si="5"/>
        <v>#DIV/0!</v>
      </c>
      <c r="K52" s="31" t="s">
        <v>105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customHeight="1">
      <c r="A53" s="2"/>
      <c r="B53" s="92"/>
      <c r="C53" s="78"/>
      <c r="D53" s="79"/>
      <c r="E53" s="81" t="s">
        <v>24</v>
      </c>
      <c r="F53" s="85"/>
      <c r="G53" s="86"/>
      <c r="H53" s="33">
        <v>0</v>
      </c>
      <c r="I53" s="34">
        <f>I52</f>
        <v>1600000</v>
      </c>
      <c r="J53" s="35" t="e">
        <f t="shared" si="5"/>
        <v>#DIV/0!</v>
      </c>
      <c r="K53" s="3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 customHeight="1">
      <c r="A54" s="2"/>
      <c r="B54" s="92"/>
      <c r="C54" s="78"/>
      <c r="D54" s="84" t="s">
        <v>106</v>
      </c>
      <c r="E54" s="44" t="s">
        <v>34</v>
      </c>
      <c r="F54" s="26" t="s">
        <v>107</v>
      </c>
      <c r="G54" s="45" t="s">
        <v>108</v>
      </c>
      <c r="H54" s="28">
        <v>0</v>
      </c>
      <c r="I54" s="29">
        <f>SUMIF(통장거래내역!E:E,예결산안!G:G,통장거래내역!H:H)-SUMIF(통장거래내역!E:E,예결산안!G:G,통장거래내역!G:G)</f>
        <v>1647300</v>
      </c>
      <c r="J54" s="30" t="e">
        <f t="shared" si="5"/>
        <v>#DIV/0!</v>
      </c>
      <c r="K54" s="3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" customHeight="1">
      <c r="A55" s="2"/>
      <c r="B55" s="92"/>
      <c r="C55" s="78"/>
      <c r="D55" s="78"/>
      <c r="E55" s="32" t="s">
        <v>34</v>
      </c>
      <c r="F55" s="26" t="s">
        <v>109</v>
      </c>
      <c r="G55" s="27" t="s">
        <v>110</v>
      </c>
      <c r="H55" s="28">
        <v>0</v>
      </c>
      <c r="I55" s="42">
        <f>SUMIF(통장거래내역!E:E,예결산안!G:G,통장거래내역!H:H)-SUMIF(통장거래내역!E:E,예결산안!G:G,통장거래내역!G:G)</f>
        <v>41500</v>
      </c>
      <c r="J55" s="30" t="e">
        <f t="shared" si="5"/>
        <v>#DIV/0!</v>
      </c>
      <c r="K55" s="31" t="s">
        <v>111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" customHeight="1">
      <c r="A56" s="2"/>
      <c r="B56" s="92"/>
      <c r="C56" s="78"/>
      <c r="D56" s="79"/>
      <c r="E56" s="81" t="s">
        <v>24</v>
      </c>
      <c r="F56" s="85"/>
      <c r="G56" s="86"/>
      <c r="H56" s="33">
        <v>0</v>
      </c>
      <c r="I56" s="34">
        <f>SUM(I54:I55)</f>
        <v>1688800</v>
      </c>
      <c r="J56" s="35" t="e">
        <f t="shared" si="5"/>
        <v>#DIV/0!</v>
      </c>
      <c r="K56" s="3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92"/>
      <c r="C57" s="79"/>
      <c r="D57" s="87" t="s">
        <v>55</v>
      </c>
      <c r="E57" s="85"/>
      <c r="F57" s="85"/>
      <c r="G57" s="82"/>
      <c r="H57" s="36">
        <v>0</v>
      </c>
      <c r="I57" s="41">
        <f>SUM(I53,I56)</f>
        <v>3288800</v>
      </c>
      <c r="J57" s="38" t="e">
        <f t="shared" si="5"/>
        <v>#DIV/0!</v>
      </c>
      <c r="K57" s="3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92"/>
      <c r="C58" s="96" t="s">
        <v>112</v>
      </c>
      <c r="D58" s="96" t="s">
        <v>113</v>
      </c>
      <c r="E58" s="32" t="s">
        <v>11</v>
      </c>
      <c r="F58" s="26" t="s">
        <v>22</v>
      </c>
      <c r="G58" s="27" t="s">
        <v>114</v>
      </c>
      <c r="H58" s="28">
        <v>200000</v>
      </c>
      <c r="I58" s="29">
        <f>SUMIF(통장거래내역!E:E,예결산안!G:G,통장거래내역!H:H)-SUMIF(통장거래내역!E:E,예결산안!G:G,통장거래내역!G:G)</f>
        <v>300000</v>
      </c>
      <c r="J58" s="30">
        <f t="shared" si="5"/>
        <v>1.5</v>
      </c>
      <c r="K58" s="3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92"/>
      <c r="C59" s="78"/>
      <c r="D59" s="79"/>
      <c r="E59" s="81" t="s">
        <v>24</v>
      </c>
      <c r="F59" s="85"/>
      <c r="G59" s="86"/>
      <c r="H59" s="33">
        <v>200000</v>
      </c>
      <c r="I59" s="40">
        <f t="shared" ref="I59:I60" si="6">I58</f>
        <v>300000</v>
      </c>
      <c r="J59" s="30">
        <f t="shared" si="5"/>
        <v>1.5</v>
      </c>
      <c r="K59" s="3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92"/>
      <c r="C60" s="79"/>
      <c r="D60" s="87" t="s">
        <v>55</v>
      </c>
      <c r="E60" s="85"/>
      <c r="F60" s="85"/>
      <c r="G60" s="82"/>
      <c r="H60" s="36">
        <v>200000</v>
      </c>
      <c r="I60" s="41">
        <f t="shared" si="6"/>
        <v>300000</v>
      </c>
      <c r="J60" s="35">
        <f t="shared" si="5"/>
        <v>1.5</v>
      </c>
      <c r="K60" s="3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93"/>
      <c r="C61" s="95" t="s">
        <v>39</v>
      </c>
      <c r="D61" s="85"/>
      <c r="E61" s="85"/>
      <c r="F61" s="85"/>
      <c r="G61" s="86"/>
      <c r="H61" s="46">
        <v>1215000</v>
      </c>
      <c r="I61" s="47">
        <f>SUM(I31,I26,I37,I41,I45,I51,I60,I57)</f>
        <v>5230350</v>
      </c>
      <c r="J61" s="48">
        <f t="shared" si="5"/>
        <v>4.3048148148148151</v>
      </c>
      <c r="K61" s="49" t="s">
        <v>115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50"/>
      <c r="B62" s="51"/>
      <c r="C62" s="2"/>
      <c r="D62" s="2"/>
      <c r="E62" s="2"/>
      <c r="F62" s="2"/>
      <c r="G62" s="2"/>
      <c r="H62" s="52"/>
      <c r="I62" s="52"/>
      <c r="J62" s="53"/>
      <c r="K62" s="2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ht="15.75" customHeight="1">
      <c r="A63" s="2"/>
      <c r="B63" s="2"/>
      <c r="C63" s="2"/>
      <c r="D63" s="2"/>
      <c r="E63" s="2"/>
      <c r="F63" s="2"/>
      <c r="G63" s="31"/>
      <c r="H63" s="54" t="s">
        <v>6</v>
      </c>
      <c r="I63" s="54" t="s">
        <v>7</v>
      </c>
      <c r="J63" s="55" t="s">
        <v>8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56" t="s">
        <v>116</v>
      </c>
      <c r="H64" s="21">
        <f t="shared" ref="H64:I64" si="7">H18</f>
        <v>2035236</v>
      </c>
      <c r="I64" s="21">
        <f t="shared" si="7"/>
        <v>6281944</v>
      </c>
      <c r="J64" s="57">
        <f t="shared" ref="J64:J65" si="8">I64/H64</f>
        <v>3.0865924148354296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56" t="s">
        <v>40</v>
      </c>
      <c r="H65" s="21">
        <f>H61</f>
        <v>1215000</v>
      </c>
      <c r="I65" s="21">
        <f>I61+SUMIF(통장거래내역!E:E,"ZZ",통장거래내역!H:H)</f>
        <v>5230350</v>
      </c>
      <c r="J65" s="57">
        <f t="shared" si="8"/>
        <v>4.3048148148148151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97" t="s">
        <v>117</v>
      </c>
      <c r="H66" s="86"/>
      <c r="I66" s="58">
        <f>I64-I65</f>
        <v>1051594</v>
      </c>
      <c r="J66" s="5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31" t="s">
        <v>11</v>
      </c>
      <c r="H68" s="54" t="s">
        <v>6</v>
      </c>
      <c r="I68" s="54" t="s">
        <v>7</v>
      </c>
      <c r="J68" s="55" t="s">
        <v>8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56" t="s">
        <v>116</v>
      </c>
      <c r="H69" s="21">
        <f t="shared" ref="H69:I69" si="9">SUM(H4:H9)</f>
        <v>1919555</v>
      </c>
      <c r="I69" s="21">
        <f t="shared" si="9"/>
        <v>2071263</v>
      </c>
      <c r="J69" s="57">
        <f t="shared" ref="J69:J70" si="10">I69/H69</f>
        <v>1.0790329008546251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56" t="s">
        <v>40</v>
      </c>
      <c r="H70" s="21">
        <f>SUM(H27:H28,H36,H40,H45,H51,H60)</f>
        <v>1115000</v>
      </c>
      <c r="I70" s="21">
        <f>SUM(I27:I28,I32:I35,I38:I39,I42:I43,I47:I49,I58)+103200</f>
        <v>1085350</v>
      </c>
      <c r="J70" s="57">
        <f t="shared" si="10"/>
        <v>0.97340807174887889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97" t="s">
        <v>117</v>
      </c>
      <c r="H71" s="86"/>
      <c r="I71" s="58">
        <f>I69-I70</f>
        <v>985913</v>
      </c>
      <c r="J71" s="5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52"/>
      <c r="I72" s="52"/>
      <c r="J72" s="5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60" t="s">
        <v>34</v>
      </c>
      <c r="H73" s="54" t="s">
        <v>6</v>
      </c>
      <c r="I73" s="54" t="s">
        <v>7</v>
      </c>
      <c r="J73" s="55" t="s">
        <v>8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56" t="s">
        <v>116</v>
      </c>
      <c r="H74" s="21">
        <f t="shared" ref="H74:I74" si="11">H17</f>
        <v>115681</v>
      </c>
      <c r="I74" s="21">
        <f t="shared" si="11"/>
        <v>1804481</v>
      </c>
      <c r="J74" s="57">
        <f t="shared" ref="J74:J75" si="12">I74/H74</f>
        <v>15.598767299729428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56" t="s">
        <v>40</v>
      </c>
      <c r="H75" s="21">
        <f t="shared" ref="H75:I75" si="13">SUM(H54:H55,H29)</f>
        <v>100000</v>
      </c>
      <c r="I75" s="21">
        <f t="shared" si="13"/>
        <v>1738800</v>
      </c>
      <c r="J75" s="57">
        <f t="shared" si="12"/>
        <v>17.388000000000002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97" t="s">
        <v>117</v>
      </c>
      <c r="H76" s="86"/>
      <c r="I76" s="58">
        <f>I74-I75</f>
        <v>65681</v>
      </c>
      <c r="J76" s="5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60" t="s">
        <v>25</v>
      </c>
      <c r="H78" s="54" t="s">
        <v>6</v>
      </c>
      <c r="I78" s="54" t="s">
        <v>7</v>
      </c>
      <c r="J78" s="55" t="s">
        <v>8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56" t="s">
        <v>116</v>
      </c>
      <c r="H79" s="21">
        <v>0</v>
      </c>
      <c r="I79" s="21">
        <f>I14</f>
        <v>2406200</v>
      </c>
      <c r="J79" s="57" t="e">
        <f t="shared" ref="J79:J80" si="14">I79/H79</f>
        <v>#DIV/0!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56" t="s">
        <v>40</v>
      </c>
      <c r="H80" s="61">
        <v>0</v>
      </c>
      <c r="I80" s="21">
        <f>SUM(I26,I53)+106200</f>
        <v>2406200</v>
      </c>
      <c r="J80" s="57" t="e">
        <f t="shared" si="14"/>
        <v>#DIV/0!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97" t="s">
        <v>117</v>
      </c>
      <c r="H81" s="86"/>
      <c r="I81" s="58">
        <f>I79-I80</f>
        <v>0</v>
      </c>
      <c r="J81" s="5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52"/>
      <c r="I82" s="52"/>
      <c r="J82" s="5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52"/>
      <c r="I83" s="52"/>
      <c r="J83" s="5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52"/>
      <c r="I84" s="52"/>
      <c r="J84" s="5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52"/>
      <c r="I85" s="52"/>
      <c r="J85" s="5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52"/>
      <c r="I86" s="52"/>
      <c r="J86" s="5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52"/>
      <c r="I87" s="52"/>
      <c r="J87" s="5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52"/>
      <c r="I88" s="52"/>
      <c r="J88" s="5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52"/>
      <c r="I89" s="52"/>
      <c r="J89" s="5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52"/>
      <c r="I90" s="52"/>
      <c r="J90" s="5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52"/>
      <c r="I91" s="52"/>
      <c r="J91" s="5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52"/>
      <c r="I92" s="52"/>
      <c r="J92" s="5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52"/>
      <c r="I93" s="52"/>
      <c r="J93" s="5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52"/>
      <c r="I94" s="52"/>
      <c r="J94" s="5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52"/>
      <c r="I95" s="52"/>
      <c r="J95" s="5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52"/>
      <c r="I96" s="52"/>
      <c r="J96" s="5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52"/>
      <c r="I97" s="52"/>
      <c r="J97" s="5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52"/>
      <c r="I98" s="52"/>
      <c r="J98" s="5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52"/>
      <c r="I99" s="52"/>
      <c r="J99" s="5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52"/>
      <c r="I100" s="52"/>
      <c r="J100" s="5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52"/>
      <c r="I101" s="52"/>
      <c r="J101" s="5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52"/>
      <c r="I102" s="52"/>
      <c r="J102" s="5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52"/>
      <c r="I103" s="52"/>
      <c r="J103" s="5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52"/>
      <c r="I104" s="52"/>
      <c r="J104" s="5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52"/>
      <c r="I105" s="52"/>
      <c r="J105" s="5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52"/>
      <c r="I106" s="52"/>
      <c r="J106" s="5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52"/>
      <c r="I107" s="52"/>
      <c r="J107" s="5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52"/>
      <c r="I108" s="52"/>
      <c r="J108" s="5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52"/>
      <c r="I109" s="52"/>
      <c r="J109" s="5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52"/>
      <c r="I110" s="52"/>
      <c r="J110" s="5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52"/>
      <c r="I111" s="52"/>
      <c r="J111" s="5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52"/>
      <c r="I112" s="52"/>
      <c r="J112" s="5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52"/>
      <c r="I113" s="52"/>
      <c r="J113" s="5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52"/>
      <c r="I114" s="52"/>
      <c r="J114" s="5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52"/>
      <c r="I115" s="52"/>
      <c r="J115" s="5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52"/>
      <c r="I116" s="52"/>
      <c r="J116" s="5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52"/>
      <c r="I117" s="52"/>
      <c r="J117" s="5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52"/>
      <c r="I118" s="52"/>
      <c r="J118" s="5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52"/>
      <c r="I119" s="52"/>
      <c r="J119" s="5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52"/>
      <c r="I120" s="52"/>
      <c r="J120" s="5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52"/>
      <c r="I121" s="52"/>
      <c r="J121" s="5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52"/>
      <c r="I122" s="52"/>
      <c r="J122" s="5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52"/>
      <c r="I123" s="52"/>
      <c r="J123" s="5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52"/>
      <c r="I124" s="52"/>
      <c r="J124" s="5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52"/>
      <c r="I125" s="52"/>
      <c r="J125" s="5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52"/>
      <c r="I126" s="52"/>
      <c r="J126" s="5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52"/>
      <c r="I127" s="52"/>
      <c r="J127" s="5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52"/>
      <c r="I128" s="52"/>
      <c r="J128" s="5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52"/>
      <c r="I129" s="52"/>
      <c r="J129" s="5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52"/>
      <c r="I130" s="52"/>
      <c r="J130" s="5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52"/>
      <c r="I131" s="52"/>
      <c r="J131" s="5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52"/>
      <c r="I132" s="52"/>
      <c r="J132" s="5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52"/>
      <c r="I133" s="52"/>
      <c r="J133" s="5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52"/>
      <c r="I134" s="52"/>
      <c r="J134" s="5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52"/>
      <c r="I135" s="52"/>
      <c r="J135" s="5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52"/>
      <c r="I136" s="52"/>
      <c r="J136" s="5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52"/>
      <c r="I137" s="52"/>
      <c r="J137" s="5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52"/>
      <c r="I138" s="52"/>
      <c r="J138" s="5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52"/>
      <c r="I139" s="52"/>
      <c r="J139" s="5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52"/>
      <c r="I140" s="52"/>
      <c r="J140" s="5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52"/>
      <c r="I141" s="52"/>
      <c r="J141" s="5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52"/>
      <c r="I142" s="52"/>
      <c r="J142" s="5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52"/>
      <c r="I143" s="52"/>
      <c r="J143" s="5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52"/>
      <c r="I144" s="52"/>
      <c r="J144" s="5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52"/>
      <c r="I145" s="52"/>
      <c r="J145" s="5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52"/>
      <c r="I146" s="52"/>
      <c r="J146" s="5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52"/>
      <c r="I147" s="52"/>
      <c r="J147" s="5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52"/>
      <c r="I148" s="52"/>
      <c r="J148" s="5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52"/>
      <c r="I149" s="52"/>
      <c r="J149" s="5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52"/>
      <c r="I150" s="52"/>
      <c r="J150" s="5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52"/>
      <c r="I151" s="52"/>
      <c r="J151" s="5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52"/>
      <c r="I152" s="52"/>
      <c r="J152" s="5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52"/>
      <c r="I153" s="52"/>
      <c r="J153" s="5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52"/>
      <c r="I154" s="52"/>
      <c r="J154" s="5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52"/>
      <c r="I155" s="52"/>
      <c r="J155" s="5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52"/>
      <c r="I156" s="52"/>
      <c r="J156" s="5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52"/>
      <c r="I157" s="52"/>
      <c r="J157" s="5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52"/>
      <c r="I158" s="52"/>
      <c r="J158" s="5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52"/>
      <c r="I159" s="52"/>
      <c r="J159" s="5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52"/>
      <c r="I160" s="52"/>
      <c r="J160" s="5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52"/>
      <c r="I161" s="52"/>
      <c r="J161" s="5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52"/>
      <c r="I162" s="52"/>
      <c r="J162" s="5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52"/>
      <c r="I163" s="52"/>
      <c r="J163" s="5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52"/>
      <c r="I164" s="52"/>
      <c r="J164" s="5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52"/>
      <c r="I165" s="52"/>
      <c r="J165" s="5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52"/>
      <c r="I166" s="52"/>
      <c r="J166" s="5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52"/>
      <c r="I167" s="52"/>
      <c r="J167" s="5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52"/>
      <c r="I168" s="52"/>
      <c r="J168" s="5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52"/>
      <c r="I169" s="52"/>
      <c r="J169" s="5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52"/>
      <c r="I170" s="52"/>
      <c r="J170" s="5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52"/>
      <c r="I171" s="52"/>
      <c r="J171" s="5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52"/>
      <c r="I172" s="52"/>
      <c r="J172" s="5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52"/>
      <c r="I173" s="52"/>
      <c r="J173" s="5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52"/>
      <c r="I174" s="52"/>
      <c r="J174" s="5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52"/>
      <c r="I175" s="52"/>
      <c r="J175" s="5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52"/>
      <c r="I176" s="52"/>
      <c r="J176" s="5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52"/>
      <c r="I177" s="52"/>
      <c r="J177" s="5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52"/>
      <c r="I178" s="52"/>
      <c r="J178" s="5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52"/>
      <c r="I179" s="52"/>
      <c r="J179" s="5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52"/>
      <c r="I180" s="52"/>
      <c r="J180" s="5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52"/>
      <c r="I181" s="52"/>
      <c r="J181" s="5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52"/>
      <c r="I182" s="52"/>
      <c r="J182" s="5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52"/>
      <c r="I183" s="52"/>
      <c r="J183" s="5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52"/>
      <c r="I184" s="52"/>
      <c r="J184" s="5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52"/>
      <c r="I185" s="52"/>
      <c r="J185" s="5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52"/>
      <c r="I186" s="52"/>
      <c r="J186" s="5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52"/>
      <c r="I187" s="52"/>
      <c r="J187" s="5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52"/>
      <c r="I188" s="52"/>
      <c r="J188" s="5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52"/>
      <c r="I189" s="52"/>
      <c r="J189" s="5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52"/>
      <c r="I190" s="52"/>
      <c r="J190" s="5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52"/>
      <c r="I191" s="52"/>
      <c r="J191" s="5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52"/>
      <c r="I192" s="52"/>
      <c r="J192" s="5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52"/>
      <c r="I193" s="52"/>
      <c r="J193" s="5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52"/>
      <c r="I194" s="52"/>
      <c r="J194" s="5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52"/>
      <c r="I195" s="52"/>
      <c r="J195" s="5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52"/>
      <c r="I196" s="52"/>
      <c r="J196" s="5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52"/>
      <c r="I197" s="52"/>
      <c r="J197" s="5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52"/>
      <c r="I198" s="52"/>
      <c r="J198" s="5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52"/>
      <c r="I199" s="52"/>
      <c r="J199" s="5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52"/>
      <c r="I200" s="52"/>
      <c r="J200" s="5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52"/>
      <c r="I201" s="52"/>
      <c r="J201" s="5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52"/>
      <c r="I202" s="52"/>
      <c r="J202" s="5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52"/>
      <c r="I203" s="52"/>
      <c r="J203" s="5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52"/>
      <c r="I204" s="52"/>
      <c r="J204" s="5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52"/>
      <c r="I205" s="52"/>
      <c r="J205" s="5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52"/>
      <c r="I206" s="52"/>
      <c r="J206" s="5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52"/>
      <c r="I207" s="52"/>
      <c r="J207" s="5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52"/>
      <c r="I208" s="52"/>
      <c r="J208" s="5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52"/>
      <c r="I209" s="52"/>
      <c r="J209" s="5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52"/>
      <c r="I210" s="52"/>
      <c r="J210" s="5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52"/>
      <c r="I211" s="52"/>
      <c r="J211" s="5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52"/>
      <c r="I212" s="52"/>
      <c r="J212" s="5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52"/>
      <c r="I213" s="52"/>
      <c r="J213" s="5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52"/>
      <c r="I214" s="52"/>
      <c r="J214" s="5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52"/>
      <c r="I215" s="52"/>
      <c r="J215" s="5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52"/>
      <c r="I216" s="52"/>
      <c r="J216" s="5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52"/>
      <c r="I217" s="52"/>
      <c r="J217" s="5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52"/>
      <c r="I218" s="52"/>
      <c r="J218" s="5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52"/>
      <c r="I219" s="52"/>
      <c r="J219" s="5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52"/>
      <c r="I220" s="52"/>
      <c r="J220" s="5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52"/>
      <c r="I221" s="52"/>
      <c r="J221" s="5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52"/>
      <c r="I222" s="52"/>
      <c r="J222" s="5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52"/>
      <c r="I223" s="52"/>
      <c r="J223" s="5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52"/>
      <c r="I224" s="52"/>
      <c r="J224" s="5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52"/>
      <c r="I225" s="52"/>
      <c r="J225" s="5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52"/>
      <c r="I226" s="52"/>
      <c r="J226" s="5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52"/>
      <c r="I227" s="52"/>
      <c r="J227" s="5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52"/>
      <c r="I228" s="52"/>
      <c r="J228" s="5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52"/>
      <c r="I229" s="52"/>
      <c r="J229" s="5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52"/>
      <c r="I230" s="52"/>
      <c r="J230" s="5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52"/>
      <c r="I231" s="52"/>
      <c r="J231" s="5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52"/>
      <c r="I232" s="52"/>
      <c r="J232" s="5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52"/>
      <c r="I233" s="52"/>
      <c r="J233" s="5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52"/>
      <c r="I234" s="52"/>
      <c r="J234" s="5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52"/>
      <c r="I235" s="52"/>
      <c r="J235" s="5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52"/>
      <c r="I236" s="52"/>
      <c r="J236" s="5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52"/>
      <c r="I237" s="52"/>
      <c r="J237" s="5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52"/>
      <c r="I238" s="52"/>
      <c r="J238" s="5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52"/>
      <c r="I239" s="52"/>
      <c r="J239" s="5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52"/>
      <c r="I240" s="52"/>
      <c r="J240" s="5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52"/>
      <c r="I241" s="52"/>
      <c r="J241" s="5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52"/>
      <c r="I242" s="52"/>
      <c r="J242" s="5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52"/>
      <c r="I243" s="52"/>
      <c r="J243" s="5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52"/>
      <c r="I244" s="52"/>
      <c r="J244" s="5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52"/>
      <c r="I245" s="52"/>
      <c r="J245" s="5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52"/>
      <c r="I246" s="52"/>
      <c r="J246" s="5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52"/>
      <c r="I247" s="52"/>
      <c r="J247" s="5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52"/>
      <c r="I248" s="52"/>
      <c r="J248" s="5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52"/>
      <c r="I249" s="52"/>
      <c r="J249" s="5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52"/>
      <c r="I250" s="52"/>
      <c r="J250" s="5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52"/>
      <c r="I251" s="52"/>
      <c r="J251" s="5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52"/>
      <c r="I252" s="52"/>
      <c r="J252" s="5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52"/>
      <c r="I253" s="52"/>
      <c r="J253" s="5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52"/>
      <c r="I254" s="52"/>
      <c r="J254" s="5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52"/>
      <c r="I255" s="52"/>
      <c r="J255" s="5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52"/>
      <c r="I256" s="52"/>
      <c r="J256" s="5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52"/>
      <c r="I257" s="52"/>
      <c r="J257" s="5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52"/>
      <c r="I258" s="52"/>
      <c r="J258" s="5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52"/>
      <c r="I259" s="52"/>
      <c r="J259" s="5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52"/>
      <c r="I260" s="52"/>
      <c r="J260" s="5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52"/>
      <c r="I261" s="52"/>
      <c r="J261" s="5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52"/>
      <c r="I262" s="52"/>
      <c r="J262" s="5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52"/>
      <c r="I263" s="52"/>
      <c r="J263" s="5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52"/>
      <c r="I264" s="52"/>
      <c r="J264" s="5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52"/>
      <c r="I265" s="52"/>
      <c r="J265" s="5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52"/>
      <c r="I266" s="52"/>
      <c r="J266" s="5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52"/>
      <c r="I267" s="52"/>
      <c r="J267" s="5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52"/>
      <c r="I268" s="52"/>
      <c r="J268" s="5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52"/>
      <c r="I269" s="52"/>
      <c r="J269" s="5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52"/>
      <c r="I270" s="52"/>
      <c r="J270" s="5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52"/>
      <c r="I271" s="52"/>
      <c r="J271" s="5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52"/>
      <c r="I272" s="52"/>
      <c r="J272" s="5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52"/>
      <c r="I273" s="52"/>
      <c r="J273" s="5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52"/>
      <c r="I274" s="52"/>
      <c r="J274" s="5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52"/>
      <c r="I275" s="52"/>
      <c r="J275" s="5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52"/>
      <c r="I276" s="52"/>
      <c r="J276" s="5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52"/>
      <c r="I277" s="52"/>
      <c r="J277" s="5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52"/>
      <c r="I278" s="52"/>
      <c r="J278" s="5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52"/>
      <c r="I279" s="52"/>
      <c r="J279" s="5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52"/>
      <c r="I280" s="52"/>
      <c r="J280" s="5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52"/>
      <c r="I281" s="52"/>
      <c r="J281" s="5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/>
    <row r="283" spans="1:29" ht="15.75" customHeight="1"/>
    <row r="284" spans="1:29" ht="15.75" customHeight="1"/>
    <row r="285" spans="1:29" ht="15.75" customHeight="1"/>
    <row r="286" spans="1:29" ht="15.75" customHeight="1"/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G76:H76"/>
    <mergeCell ref="G81:H81"/>
    <mergeCell ref="G66:H66"/>
    <mergeCell ref="G71:H71"/>
    <mergeCell ref="D22:D25"/>
    <mergeCell ref="C32:C37"/>
    <mergeCell ref="D32:D36"/>
    <mergeCell ref="E44:G44"/>
    <mergeCell ref="D45:G45"/>
    <mergeCell ref="C46:C51"/>
    <mergeCell ref="D46:D50"/>
    <mergeCell ref="E50:G50"/>
    <mergeCell ref="D51:G51"/>
    <mergeCell ref="C52:C57"/>
    <mergeCell ref="D52:D53"/>
    <mergeCell ref="D54:D56"/>
    <mergeCell ref="E53:G53"/>
    <mergeCell ref="E56:G56"/>
    <mergeCell ref="C42:C45"/>
    <mergeCell ref="D42:D44"/>
    <mergeCell ref="F17:G17"/>
    <mergeCell ref="E18:G18"/>
    <mergeCell ref="B20:K20"/>
    <mergeCell ref="B22:B61"/>
    <mergeCell ref="E25:G25"/>
    <mergeCell ref="D26:G26"/>
    <mergeCell ref="D31:G31"/>
    <mergeCell ref="C61:G61"/>
    <mergeCell ref="D57:G57"/>
    <mergeCell ref="C58:C60"/>
    <mergeCell ref="D58:D59"/>
    <mergeCell ref="E59:G59"/>
    <mergeCell ref="D60:G60"/>
    <mergeCell ref="D37:G37"/>
    <mergeCell ref="C38:C41"/>
    <mergeCell ref="D38:D40"/>
    <mergeCell ref="E40:G40"/>
    <mergeCell ref="D41:G41"/>
    <mergeCell ref="C22:C26"/>
    <mergeCell ref="C27:C31"/>
    <mergeCell ref="D27:D30"/>
    <mergeCell ref="E30:G30"/>
    <mergeCell ref="E36:G36"/>
    <mergeCell ref="D2:K2"/>
    <mergeCell ref="D4:D18"/>
    <mergeCell ref="E4:E10"/>
    <mergeCell ref="F10:G10"/>
    <mergeCell ref="E11:E14"/>
    <mergeCell ref="F14:G14"/>
    <mergeCell ref="E15:E17"/>
  </mergeCells>
  <phoneticPr fontId="15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" customHeight="1"/>
  <cols>
    <col min="1" max="3" width="12.6640625" customWidth="1"/>
    <col min="4" max="4" width="36.33203125" customWidth="1"/>
    <col min="5" max="5" width="7.6640625" customWidth="1"/>
    <col min="6" max="10" width="12.6640625" customWidth="1"/>
    <col min="11" max="11" width="32.33203125" customWidth="1"/>
    <col min="12" max="12" width="12.44140625" customWidth="1"/>
    <col min="13" max="13" width="35.33203125" customWidth="1"/>
    <col min="14" max="29" width="12.664062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99" t="s">
        <v>118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1"/>
      <c r="E3" s="1"/>
      <c r="F3" s="1"/>
      <c r="G3" s="62"/>
      <c r="H3" s="62"/>
      <c r="I3" s="6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63" t="s">
        <v>119</v>
      </c>
      <c r="C4" s="63" t="s">
        <v>120</v>
      </c>
      <c r="D4" s="63" t="s">
        <v>121</v>
      </c>
      <c r="E4" s="63" t="s">
        <v>5</v>
      </c>
      <c r="F4" s="63" t="s">
        <v>122</v>
      </c>
      <c r="G4" s="54" t="s">
        <v>1</v>
      </c>
      <c r="H4" s="54" t="s">
        <v>40</v>
      </c>
      <c r="I4" s="54" t="s">
        <v>123</v>
      </c>
      <c r="J4" s="63" t="s">
        <v>124</v>
      </c>
      <c r="K4" s="63" t="s">
        <v>125</v>
      </c>
      <c r="L4" s="63" t="s">
        <v>126</v>
      </c>
      <c r="M4" s="63" t="s">
        <v>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64"/>
      <c r="B5" s="65" t="s">
        <v>127</v>
      </c>
      <c r="C5" s="65" t="s">
        <v>128</v>
      </c>
      <c r="D5" s="65" t="s">
        <v>129</v>
      </c>
      <c r="E5" s="65" t="s">
        <v>130</v>
      </c>
      <c r="F5" s="65" t="s">
        <v>131</v>
      </c>
      <c r="G5" s="66"/>
      <c r="H5" s="67" t="s">
        <v>132</v>
      </c>
      <c r="I5" s="68" t="s">
        <v>123</v>
      </c>
      <c r="J5" s="65" t="s">
        <v>127</v>
      </c>
      <c r="K5" s="65" t="s">
        <v>133</v>
      </c>
      <c r="L5" s="65" t="s">
        <v>134</v>
      </c>
      <c r="M5" s="65" t="s">
        <v>135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64"/>
      <c r="B6" s="69">
        <v>20220829</v>
      </c>
      <c r="C6" s="44" t="s">
        <v>136</v>
      </c>
      <c r="D6" s="44" t="s">
        <v>137</v>
      </c>
      <c r="E6" s="69" t="s">
        <v>17</v>
      </c>
      <c r="F6" s="1" t="s">
        <v>138</v>
      </c>
      <c r="G6" s="66">
        <v>369555</v>
      </c>
      <c r="H6" s="66"/>
      <c r="I6" s="70">
        <f>G6-H6</f>
        <v>369555</v>
      </c>
      <c r="J6" s="69">
        <v>20220829</v>
      </c>
      <c r="K6" s="69"/>
      <c r="L6" s="69" t="s">
        <v>139</v>
      </c>
      <c r="M6" s="69" t="s">
        <v>140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69"/>
      <c r="C7" s="44"/>
      <c r="D7" s="44" t="s">
        <v>141</v>
      </c>
      <c r="E7" s="9"/>
      <c r="F7" s="69"/>
      <c r="H7" s="66"/>
      <c r="I7" s="70">
        <f>I6+G5-H7</f>
        <v>369555</v>
      </c>
      <c r="J7" s="69"/>
      <c r="K7" s="69"/>
      <c r="L7" s="69"/>
      <c r="M7" s="6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69">
        <v>20220829</v>
      </c>
      <c r="C8" s="44" t="s">
        <v>136</v>
      </c>
      <c r="D8" s="44" t="s">
        <v>20</v>
      </c>
      <c r="E8" s="9" t="s">
        <v>21</v>
      </c>
      <c r="F8" s="69" t="s">
        <v>138</v>
      </c>
      <c r="G8" s="66">
        <v>250000</v>
      </c>
      <c r="H8" s="66"/>
      <c r="I8" s="70">
        <f t="shared" ref="I8:I210" si="0">I7+G8-H8</f>
        <v>619555</v>
      </c>
      <c r="J8" s="69">
        <v>20220829</v>
      </c>
      <c r="K8" s="69"/>
      <c r="L8" s="69" t="s">
        <v>139</v>
      </c>
      <c r="M8" s="69" t="s">
        <v>142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69">
        <v>20220829</v>
      </c>
      <c r="C9" s="44" t="s">
        <v>136</v>
      </c>
      <c r="D9" s="15" t="s">
        <v>35</v>
      </c>
      <c r="E9" s="9" t="s">
        <v>36</v>
      </c>
      <c r="F9" s="69" t="s">
        <v>138</v>
      </c>
      <c r="G9" s="66">
        <v>115681</v>
      </c>
      <c r="H9" s="66"/>
      <c r="I9" s="70">
        <f t="shared" si="0"/>
        <v>735236</v>
      </c>
      <c r="J9" s="69">
        <v>20220829</v>
      </c>
      <c r="K9" s="69"/>
      <c r="L9" s="44" t="s">
        <v>139</v>
      </c>
      <c r="M9" s="69" t="s">
        <v>143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69">
        <v>20220903</v>
      </c>
      <c r="C10" s="44" t="s">
        <v>101</v>
      </c>
      <c r="D10" s="69" t="s">
        <v>144</v>
      </c>
      <c r="E10" s="9" t="s">
        <v>38</v>
      </c>
      <c r="F10" s="69" t="s">
        <v>138</v>
      </c>
      <c r="G10" s="66">
        <v>52000</v>
      </c>
      <c r="H10" s="66"/>
      <c r="I10" s="70">
        <f t="shared" si="0"/>
        <v>787236</v>
      </c>
      <c r="J10" s="69">
        <v>20220903</v>
      </c>
      <c r="K10" s="69"/>
      <c r="L10" s="69" t="s">
        <v>139</v>
      </c>
      <c r="M10" s="44" t="s">
        <v>145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69">
        <v>20220903</v>
      </c>
      <c r="C11" s="44" t="s">
        <v>101</v>
      </c>
      <c r="D11" s="69" t="s">
        <v>146</v>
      </c>
      <c r="E11" s="9" t="s">
        <v>38</v>
      </c>
      <c r="F11" s="69" t="s">
        <v>138</v>
      </c>
      <c r="G11" s="66">
        <v>52000</v>
      </c>
      <c r="H11" s="66"/>
      <c r="I11" s="70">
        <f t="shared" si="0"/>
        <v>839236</v>
      </c>
      <c r="J11" s="69">
        <v>20220903</v>
      </c>
      <c r="K11" s="69"/>
      <c r="L11" s="69" t="s">
        <v>139</v>
      </c>
      <c r="M11" s="44" t="s">
        <v>147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69">
        <v>20220903</v>
      </c>
      <c r="C12" s="44" t="s">
        <v>101</v>
      </c>
      <c r="D12" s="69" t="s">
        <v>148</v>
      </c>
      <c r="E12" s="9" t="s">
        <v>38</v>
      </c>
      <c r="F12" s="69" t="s">
        <v>138</v>
      </c>
      <c r="G12" s="66">
        <v>52000</v>
      </c>
      <c r="H12" s="66"/>
      <c r="I12" s="70">
        <f t="shared" si="0"/>
        <v>891236</v>
      </c>
      <c r="J12" s="69">
        <v>20220903</v>
      </c>
      <c r="K12" s="69"/>
      <c r="L12" s="69" t="s">
        <v>139</v>
      </c>
      <c r="M12" s="69" t="s">
        <v>149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69">
        <v>20220903</v>
      </c>
      <c r="C13" s="44" t="s">
        <v>101</v>
      </c>
      <c r="D13" s="69" t="s">
        <v>150</v>
      </c>
      <c r="E13" s="9" t="s">
        <v>38</v>
      </c>
      <c r="F13" s="69" t="s">
        <v>138</v>
      </c>
      <c r="G13" s="66">
        <v>37500</v>
      </c>
      <c r="H13" s="66"/>
      <c r="I13" s="70">
        <f t="shared" si="0"/>
        <v>928736</v>
      </c>
      <c r="J13" s="69">
        <v>20220903</v>
      </c>
      <c r="K13" s="69"/>
      <c r="L13" s="69" t="s">
        <v>139</v>
      </c>
      <c r="M13" s="69" t="s">
        <v>151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69">
        <v>20220904</v>
      </c>
      <c r="C14" s="44" t="s">
        <v>101</v>
      </c>
      <c r="D14" s="69" t="s">
        <v>152</v>
      </c>
      <c r="E14" s="9" t="s">
        <v>38</v>
      </c>
      <c r="F14" s="69" t="s">
        <v>138</v>
      </c>
      <c r="G14" s="66">
        <v>37500</v>
      </c>
      <c r="H14" s="66"/>
      <c r="I14" s="70">
        <f t="shared" si="0"/>
        <v>966236</v>
      </c>
      <c r="J14" s="69">
        <v>20220904</v>
      </c>
      <c r="K14" s="69"/>
      <c r="L14" s="69" t="s">
        <v>139</v>
      </c>
      <c r="M14" s="44" t="s">
        <v>153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69">
        <v>20220905</v>
      </c>
      <c r="C15" s="44" t="s">
        <v>101</v>
      </c>
      <c r="D15" s="69" t="s">
        <v>154</v>
      </c>
      <c r="E15" s="9" t="s">
        <v>38</v>
      </c>
      <c r="F15" s="69" t="s">
        <v>138</v>
      </c>
      <c r="G15" s="66">
        <v>37500</v>
      </c>
      <c r="H15" s="66"/>
      <c r="I15" s="70">
        <f t="shared" si="0"/>
        <v>1003736</v>
      </c>
      <c r="J15" s="69">
        <v>20220905</v>
      </c>
      <c r="K15" s="69"/>
      <c r="L15" s="69" t="s">
        <v>139</v>
      </c>
      <c r="M15" s="44" t="s">
        <v>155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69">
        <v>20220905</v>
      </c>
      <c r="C16" s="44" t="s">
        <v>101</v>
      </c>
      <c r="D16" s="69" t="s">
        <v>156</v>
      </c>
      <c r="E16" s="9" t="s">
        <v>38</v>
      </c>
      <c r="F16" s="69" t="s">
        <v>138</v>
      </c>
      <c r="G16" s="66">
        <v>89500</v>
      </c>
      <c r="H16" s="66"/>
      <c r="I16" s="70">
        <f t="shared" si="0"/>
        <v>1093236</v>
      </c>
      <c r="J16" s="69">
        <v>20220905</v>
      </c>
      <c r="K16" s="69"/>
      <c r="L16" s="69" t="s">
        <v>139</v>
      </c>
      <c r="M16" s="44" t="s">
        <v>157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69">
        <v>20220905</v>
      </c>
      <c r="C17" s="44" t="s">
        <v>136</v>
      </c>
      <c r="D17" s="44" t="s">
        <v>18</v>
      </c>
      <c r="E17" s="9" t="s">
        <v>19</v>
      </c>
      <c r="F17" s="69" t="s">
        <v>138</v>
      </c>
      <c r="G17" s="66">
        <v>10000</v>
      </c>
      <c r="H17" s="66"/>
      <c r="I17" s="70">
        <f t="shared" si="0"/>
        <v>1103236</v>
      </c>
      <c r="J17" s="69">
        <v>20220905</v>
      </c>
      <c r="K17" s="69"/>
      <c r="L17" s="69" t="s">
        <v>139</v>
      </c>
      <c r="M17" s="44" t="s">
        <v>158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69">
        <v>20220905</v>
      </c>
      <c r="C18" s="44" t="s">
        <v>136</v>
      </c>
      <c r="D18" s="44" t="s">
        <v>18</v>
      </c>
      <c r="E18" s="9" t="s">
        <v>19</v>
      </c>
      <c r="F18" s="69" t="s">
        <v>138</v>
      </c>
      <c r="G18" s="66">
        <v>10000</v>
      </c>
      <c r="H18" s="66"/>
      <c r="I18" s="70">
        <f t="shared" si="0"/>
        <v>1113236</v>
      </c>
      <c r="J18" s="69">
        <v>20220905</v>
      </c>
      <c r="K18" s="69"/>
      <c r="L18" s="69" t="s">
        <v>139</v>
      </c>
      <c r="M18" s="44" t="s">
        <v>159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69">
        <v>20220905</v>
      </c>
      <c r="C19" s="44" t="s">
        <v>136</v>
      </c>
      <c r="D19" s="44" t="s">
        <v>18</v>
      </c>
      <c r="E19" s="9" t="s">
        <v>19</v>
      </c>
      <c r="F19" s="69" t="s">
        <v>138</v>
      </c>
      <c r="G19" s="66">
        <v>10000</v>
      </c>
      <c r="H19" s="66"/>
      <c r="I19" s="70">
        <f t="shared" si="0"/>
        <v>1123236</v>
      </c>
      <c r="J19" s="69">
        <v>20220905</v>
      </c>
      <c r="K19" s="69"/>
      <c r="L19" s="69" t="s">
        <v>139</v>
      </c>
      <c r="M19" s="44" t="s">
        <v>89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69">
        <v>20220905</v>
      </c>
      <c r="C20" s="44" t="s">
        <v>136</v>
      </c>
      <c r="D20" s="44" t="s">
        <v>18</v>
      </c>
      <c r="E20" s="9" t="s">
        <v>19</v>
      </c>
      <c r="F20" s="69" t="s">
        <v>138</v>
      </c>
      <c r="G20" s="66">
        <v>10000</v>
      </c>
      <c r="H20" s="66"/>
      <c r="I20" s="70">
        <f t="shared" si="0"/>
        <v>1133236</v>
      </c>
      <c r="J20" s="69">
        <v>20220905</v>
      </c>
      <c r="K20" s="69"/>
      <c r="L20" s="69" t="s">
        <v>139</v>
      </c>
      <c r="M20" s="44" t="s">
        <v>160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69">
        <v>20220905</v>
      </c>
      <c r="C21" s="44" t="s">
        <v>136</v>
      </c>
      <c r="D21" s="44" t="s">
        <v>18</v>
      </c>
      <c r="E21" s="9" t="s">
        <v>19</v>
      </c>
      <c r="F21" s="69" t="s">
        <v>138</v>
      </c>
      <c r="G21" s="66">
        <v>10000</v>
      </c>
      <c r="H21" s="66"/>
      <c r="I21" s="70">
        <f t="shared" si="0"/>
        <v>1143236</v>
      </c>
      <c r="J21" s="69">
        <v>20220905</v>
      </c>
      <c r="K21" s="69"/>
      <c r="L21" s="69" t="s">
        <v>139</v>
      </c>
      <c r="M21" s="44" t="s">
        <v>161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69">
        <v>20220905</v>
      </c>
      <c r="C22" s="44" t="s">
        <v>136</v>
      </c>
      <c r="D22" s="44" t="s">
        <v>18</v>
      </c>
      <c r="E22" s="9" t="s">
        <v>19</v>
      </c>
      <c r="F22" s="69" t="s">
        <v>138</v>
      </c>
      <c r="G22" s="66">
        <v>10000</v>
      </c>
      <c r="H22" s="66"/>
      <c r="I22" s="70">
        <f t="shared" si="0"/>
        <v>1153236</v>
      </c>
      <c r="J22" s="69">
        <v>20220905</v>
      </c>
      <c r="K22" s="69"/>
      <c r="L22" s="69" t="s">
        <v>139</v>
      </c>
      <c r="M22" s="44" t="s">
        <v>162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69">
        <v>20220905</v>
      </c>
      <c r="C23" s="44" t="s">
        <v>136</v>
      </c>
      <c r="D23" s="44" t="s">
        <v>18</v>
      </c>
      <c r="E23" s="9" t="s">
        <v>19</v>
      </c>
      <c r="F23" s="69" t="s">
        <v>138</v>
      </c>
      <c r="G23" s="66">
        <v>10000</v>
      </c>
      <c r="H23" s="66"/>
      <c r="I23" s="70">
        <f t="shared" si="0"/>
        <v>1163236</v>
      </c>
      <c r="J23" s="69">
        <v>20220905</v>
      </c>
      <c r="K23" s="69"/>
      <c r="L23" s="69" t="s">
        <v>139</v>
      </c>
      <c r="M23" s="44" t="s">
        <v>163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69">
        <v>20220905</v>
      </c>
      <c r="C24" s="44" t="s">
        <v>136</v>
      </c>
      <c r="D24" s="44" t="s">
        <v>18</v>
      </c>
      <c r="E24" s="9" t="s">
        <v>19</v>
      </c>
      <c r="F24" s="69" t="s">
        <v>138</v>
      </c>
      <c r="G24" s="66">
        <v>10000</v>
      </c>
      <c r="H24" s="66"/>
      <c r="I24" s="70">
        <f t="shared" si="0"/>
        <v>1173236</v>
      </c>
      <c r="J24" s="69">
        <v>20220905</v>
      </c>
      <c r="K24" s="69"/>
      <c r="L24" s="69" t="s">
        <v>139</v>
      </c>
      <c r="M24" s="44" t="s">
        <v>164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69">
        <v>20220905</v>
      </c>
      <c r="C25" s="44" t="s">
        <v>101</v>
      </c>
      <c r="D25" s="69" t="s">
        <v>165</v>
      </c>
      <c r="E25" s="9" t="s">
        <v>38</v>
      </c>
      <c r="F25" s="69" t="s">
        <v>138</v>
      </c>
      <c r="G25" s="66">
        <v>52000</v>
      </c>
      <c r="H25" s="66"/>
      <c r="I25" s="70">
        <f t="shared" si="0"/>
        <v>1225236</v>
      </c>
      <c r="J25" s="69">
        <v>20220905</v>
      </c>
      <c r="K25" s="69"/>
      <c r="L25" s="69" t="s">
        <v>139</v>
      </c>
      <c r="M25" s="69" t="s">
        <v>166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69">
        <v>20220905</v>
      </c>
      <c r="C26" s="44" t="s">
        <v>136</v>
      </c>
      <c r="D26" s="44" t="s">
        <v>18</v>
      </c>
      <c r="E26" s="9" t="s">
        <v>19</v>
      </c>
      <c r="F26" s="69" t="s">
        <v>138</v>
      </c>
      <c r="G26" s="66">
        <v>10000</v>
      </c>
      <c r="H26" s="66"/>
      <c r="I26" s="70">
        <f t="shared" si="0"/>
        <v>1235236</v>
      </c>
      <c r="J26" s="69">
        <v>20220905</v>
      </c>
      <c r="K26" s="69"/>
      <c r="L26" s="69" t="s">
        <v>139</v>
      </c>
      <c r="M26" s="44" t="s">
        <v>167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69">
        <v>20220905</v>
      </c>
      <c r="C27" s="44" t="s">
        <v>136</v>
      </c>
      <c r="D27" s="44" t="s">
        <v>18</v>
      </c>
      <c r="E27" s="9" t="s">
        <v>19</v>
      </c>
      <c r="F27" s="69" t="s">
        <v>138</v>
      </c>
      <c r="G27" s="66">
        <v>10000</v>
      </c>
      <c r="H27" s="66"/>
      <c r="I27" s="70">
        <f t="shared" si="0"/>
        <v>1245236</v>
      </c>
      <c r="J27" s="69">
        <v>20220905</v>
      </c>
      <c r="K27" s="69"/>
      <c r="L27" s="69" t="s">
        <v>139</v>
      </c>
      <c r="M27" s="44" t="s">
        <v>168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69">
        <v>20220905</v>
      </c>
      <c r="C28" s="44" t="s">
        <v>136</v>
      </c>
      <c r="D28" s="44" t="s">
        <v>18</v>
      </c>
      <c r="E28" s="9" t="s">
        <v>19</v>
      </c>
      <c r="F28" s="69" t="s">
        <v>138</v>
      </c>
      <c r="G28" s="66">
        <v>10000</v>
      </c>
      <c r="H28" s="66"/>
      <c r="I28" s="70">
        <f t="shared" si="0"/>
        <v>1255236</v>
      </c>
      <c r="J28" s="69">
        <v>20220905</v>
      </c>
      <c r="K28" s="69"/>
      <c r="L28" s="69" t="s">
        <v>139</v>
      </c>
      <c r="M28" s="44" t="s">
        <v>169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69">
        <v>20220905</v>
      </c>
      <c r="C29" s="44" t="s">
        <v>136</v>
      </c>
      <c r="D29" s="44" t="s">
        <v>18</v>
      </c>
      <c r="E29" s="9" t="s">
        <v>19</v>
      </c>
      <c r="F29" s="69" t="s">
        <v>138</v>
      </c>
      <c r="G29" s="66">
        <v>10000</v>
      </c>
      <c r="H29" s="66"/>
      <c r="I29" s="70">
        <f t="shared" si="0"/>
        <v>1265236</v>
      </c>
      <c r="J29" s="69">
        <v>20220905</v>
      </c>
      <c r="K29" s="69"/>
      <c r="L29" s="69" t="s">
        <v>139</v>
      </c>
      <c r="M29" s="44" t="s">
        <v>170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69">
        <v>20220905</v>
      </c>
      <c r="C30" s="44" t="s">
        <v>101</v>
      </c>
      <c r="D30" s="69" t="s">
        <v>171</v>
      </c>
      <c r="E30" s="9" t="s">
        <v>38</v>
      </c>
      <c r="F30" s="69" t="s">
        <v>138</v>
      </c>
      <c r="G30" s="66">
        <v>89500</v>
      </c>
      <c r="H30" s="66"/>
      <c r="I30" s="70">
        <f t="shared" si="0"/>
        <v>1354736</v>
      </c>
      <c r="J30" s="69">
        <v>20220905</v>
      </c>
      <c r="K30" s="69"/>
      <c r="L30" s="69" t="s">
        <v>139</v>
      </c>
      <c r="M30" s="44" t="s">
        <v>172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69">
        <v>20220905</v>
      </c>
      <c r="C31" s="44" t="s">
        <v>136</v>
      </c>
      <c r="D31" s="44" t="s">
        <v>18</v>
      </c>
      <c r="E31" s="9" t="s">
        <v>19</v>
      </c>
      <c r="F31" s="69" t="s">
        <v>138</v>
      </c>
      <c r="G31" s="66">
        <v>10000</v>
      </c>
      <c r="H31" s="66"/>
      <c r="I31" s="70">
        <f t="shared" si="0"/>
        <v>1364736</v>
      </c>
      <c r="J31" s="69">
        <v>20220905</v>
      </c>
      <c r="K31" s="69"/>
      <c r="L31" s="69" t="s">
        <v>139</v>
      </c>
      <c r="M31" s="69" t="s">
        <v>173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69">
        <v>20220905</v>
      </c>
      <c r="C32" s="44" t="s">
        <v>136</v>
      </c>
      <c r="D32" s="44" t="s">
        <v>18</v>
      </c>
      <c r="E32" s="9" t="s">
        <v>19</v>
      </c>
      <c r="F32" s="69" t="s">
        <v>138</v>
      </c>
      <c r="G32" s="66">
        <v>10000</v>
      </c>
      <c r="H32" s="66"/>
      <c r="I32" s="70">
        <f t="shared" si="0"/>
        <v>1374736</v>
      </c>
      <c r="J32" s="69">
        <v>20220905</v>
      </c>
      <c r="K32" s="69"/>
      <c r="L32" s="69" t="s">
        <v>139</v>
      </c>
      <c r="M32" s="44" t="s">
        <v>174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69">
        <v>20220905</v>
      </c>
      <c r="C33" s="44" t="s">
        <v>136</v>
      </c>
      <c r="D33" s="44" t="s">
        <v>18</v>
      </c>
      <c r="E33" s="9" t="s">
        <v>19</v>
      </c>
      <c r="F33" s="69" t="s">
        <v>138</v>
      </c>
      <c r="G33" s="66">
        <v>10000</v>
      </c>
      <c r="H33" s="66"/>
      <c r="I33" s="70">
        <f t="shared" si="0"/>
        <v>1384736</v>
      </c>
      <c r="J33" s="69">
        <v>20220905</v>
      </c>
      <c r="K33" s="69"/>
      <c r="L33" s="69" t="s">
        <v>139</v>
      </c>
      <c r="M33" s="44" t="s">
        <v>175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69">
        <v>20220905</v>
      </c>
      <c r="C34" s="44" t="s">
        <v>101</v>
      </c>
      <c r="D34" s="69" t="s">
        <v>176</v>
      </c>
      <c r="E34" s="9" t="s">
        <v>38</v>
      </c>
      <c r="F34" s="69" t="s">
        <v>138</v>
      </c>
      <c r="G34" s="66">
        <v>37500</v>
      </c>
      <c r="H34" s="66"/>
      <c r="I34" s="70">
        <f t="shared" si="0"/>
        <v>1422236</v>
      </c>
      <c r="J34" s="69">
        <v>20220905</v>
      </c>
      <c r="K34" s="69"/>
      <c r="L34" s="69" t="s">
        <v>139</v>
      </c>
      <c r="M34" s="44" t="s">
        <v>177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69">
        <v>20220905</v>
      </c>
      <c r="C35" s="44" t="s">
        <v>101</v>
      </c>
      <c r="D35" s="69" t="s">
        <v>178</v>
      </c>
      <c r="E35" s="9" t="s">
        <v>38</v>
      </c>
      <c r="F35" s="69" t="s">
        <v>138</v>
      </c>
      <c r="G35" s="66">
        <v>14500</v>
      </c>
      <c r="H35" s="66"/>
      <c r="I35" s="70">
        <f t="shared" si="0"/>
        <v>1436736</v>
      </c>
      <c r="J35" s="69">
        <v>20220905</v>
      </c>
      <c r="K35" s="69"/>
      <c r="L35" s="69" t="s">
        <v>139</v>
      </c>
      <c r="M35" s="44" t="s">
        <v>179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69">
        <v>20220905</v>
      </c>
      <c r="C36" s="44" t="s">
        <v>136</v>
      </c>
      <c r="D36" s="44" t="s">
        <v>18</v>
      </c>
      <c r="E36" s="9" t="s">
        <v>19</v>
      </c>
      <c r="F36" s="69" t="s">
        <v>138</v>
      </c>
      <c r="G36" s="66">
        <v>10000</v>
      </c>
      <c r="H36" s="66"/>
      <c r="I36" s="70">
        <f t="shared" si="0"/>
        <v>1446736</v>
      </c>
      <c r="J36" s="69">
        <v>20220905</v>
      </c>
      <c r="K36" s="69"/>
      <c r="L36" s="69" t="s">
        <v>139</v>
      </c>
      <c r="M36" s="44" t="s">
        <v>180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69">
        <v>20220905</v>
      </c>
      <c r="C37" s="44" t="s">
        <v>136</v>
      </c>
      <c r="D37" s="44" t="s">
        <v>18</v>
      </c>
      <c r="E37" s="9" t="s">
        <v>19</v>
      </c>
      <c r="F37" s="69" t="s">
        <v>138</v>
      </c>
      <c r="G37" s="66">
        <v>10000</v>
      </c>
      <c r="H37" s="66"/>
      <c r="I37" s="70">
        <f t="shared" si="0"/>
        <v>1456736</v>
      </c>
      <c r="J37" s="69">
        <v>20220905</v>
      </c>
      <c r="K37" s="69"/>
      <c r="L37" s="69" t="s">
        <v>139</v>
      </c>
      <c r="M37" s="44" t="s">
        <v>181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69">
        <v>20220905</v>
      </c>
      <c r="C38" s="44" t="s">
        <v>136</v>
      </c>
      <c r="D38" s="44" t="s">
        <v>18</v>
      </c>
      <c r="E38" s="9" t="s">
        <v>19</v>
      </c>
      <c r="F38" s="69" t="s">
        <v>138</v>
      </c>
      <c r="G38" s="66">
        <v>10000</v>
      </c>
      <c r="H38" s="66"/>
      <c r="I38" s="70">
        <f t="shared" si="0"/>
        <v>1466736</v>
      </c>
      <c r="J38" s="69">
        <v>20220905</v>
      </c>
      <c r="K38" s="69"/>
      <c r="L38" s="69" t="s">
        <v>139</v>
      </c>
      <c r="M38" s="44" t="s">
        <v>182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69">
        <v>20220905</v>
      </c>
      <c r="C39" s="44" t="s">
        <v>136</v>
      </c>
      <c r="D39" s="44" t="s">
        <v>18</v>
      </c>
      <c r="E39" s="9" t="s">
        <v>19</v>
      </c>
      <c r="F39" s="69" t="s">
        <v>138</v>
      </c>
      <c r="G39" s="66">
        <v>10000</v>
      </c>
      <c r="H39" s="66"/>
      <c r="I39" s="70">
        <f t="shared" si="0"/>
        <v>1476736</v>
      </c>
      <c r="J39" s="69">
        <v>20220905</v>
      </c>
      <c r="K39" s="69"/>
      <c r="L39" s="69" t="s">
        <v>139</v>
      </c>
      <c r="M39" s="44" t="s">
        <v>183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69">
        <v>20220905</v>
      </c>
      <c r="C40" s="44" t="s">
        <v>136</v>
      </c>
      <c r="D40" s="44" t="s">
        <v>18</v>
      </c>
      <c r="E40" s="9" t="s">
        <v>19</v>
      </c>
      <c r="F40" s="69" t="s">
        <v>138</v>
      </c>
      <c r="G40" s="66">
        <v>10000</v>
      </c>
      <c r="H40" s="66"/>
      <c r="I40" s="70">
        <f t="shared" si="0"/>
        <v>1486736</v>
      </c>
      <c r="J40" s="69">
        <v>20220905</v>
      </c>
      <c r="K40" s="69"/>
      <c r="L40" s="69" t="s">
        <v>139</v>
      </c>
      <c r="M40" s="44" t="s">
        <v>184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69">
        <v>20220905</v>
      </c>
      <c r="C41" s="44" t="s">
        <v>136</v>
      </c>
      <c r="D41" s="44" t="s">
        <v>18</v>
      </c>
      <c r="E41" s="9" t="s">
        <v>19</v>
      </c>
      <c r="F41" s="69" t="s">
        <v>138</v>
      </c>
      <c r="G41" s="66">
        <v>10000</v>
      </c>
      <c r="H41" s="66"/>
      <c r="I41" s="70">
        <f t="shared" si="0"/>
        <v>1496736</v>
      </c>
      <c r="J41" s="69">
        <v>20220905</v>
      </c>
      <c r="K41" s="69"/>
      <c r="L41" s="69" t="s">
        <v>139</v>
      </c>
      <c r="M41" s="44" t="s">
        <v>185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69">
        <v>20220905</v>
      </c>
      <c r="C42" s="44" t="s">
        <v>136</v>
      </c>
      <c r="D42" s="44" t="s">
        <v>18</v>
      </c>
      <c r="E42" s="9" t="s">
        <v>19</v>
      </c>
      <c r="F42" s="69" t="s">
        <v>138</v>
      </c>
      <c r="G42" s="66">
        <v>10000</v>
      </c>
      <c r="H42" s="66"/>
      <c r="I42" s="70">
        <f t="shared" si="0"/>
        <v>1506736</v>
      </c>
      <c r="J42" s="69">
        <v>20220905</v>
      </c>
      <c r="K42" s="69"/>
      <c r="L42" s="69" t="s">
        <v>139</v>
      </c>
      <c r="M42" s="44" t="s">
        <v>77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69">
        <v>20220905</v>
      </c>
      <c r="C43" s="44" t="s">
        <v>136</v>
      </c>
      <c r="D43" s="44" t="s">
        <v>18</v>
      </c>
      <c r="E43" s="9" t="s">
        <v>19</v>
      </c>
      <c r="F43" s="69" t="s">
        <v>138</v>
      </c>
      <c r="G43" s="66">
        <v>10000</v>
      </c>
      <c r="H43" s="66"/>
      <c r="I43" s="70">
        <f t="shared" si="0"/>
        <v>1516736</v>
      </c>
      <c r="J43" s="69">
        <v>20220905</v>
      </c>
      <c r="K43" s="69"/>
      <c r="L43" s="69" t="s">
        <v>139</v>
      </c>
      <c r="M43" s="44" t="s">
        <v>186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69">
        <v>20220905</v>
      </c>
      <c r="C44" s="44" t="s">
        <v>101</v>
      </c>
      <c r="D44" s="44" t="s">
        <v>187</v>
      </c>
      <c r="E44" s="69" t="s">
        <v>38</v>
      </c>
      <c r="F44" s="69" t="s">
        <v>138</v>
      </c>
      <c r="G44" s="66">
        <v>37500</v>
      </c>
      <c r="H44" s="66"/>
      <c r="I44" s="70">
        <f t="shared" si="0"/>
        <v>1554236</v>
      </c>
      <c r="J44" s="69">
        <v>20220905</v>
      </c>
      <c r="K44" s="69"/>
      <c r="L44" s="69" t="s">
        <v>139</v>
      </c>
      <c r="M44" s="44" t="s">
        <v>188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69">
        <v>20220906</v>
      </c>
      <c r="C45" s="69" t="s">
        <v>101</v>
      </c>
      <c r="D45" s="44" t="s">
        <v>187</v>
      </c>
      <c r="E45" s="69" t="s">
        <v>38</v>
      </c>
      <c r="F45" s="69" t="s">
        <v>138</v>
      </c>
      <c r="G45" s="66">
        <v>52000</v>
      </c>
      <c r="H45" s="66"/>
      <c r="I45" s="70">
        <f t="shared" si="0"/>
        <v>1606236</v>
      </c>
      <c r="J45" s="69">
        <v>20220906</v>
      </c>
      <c r="K45" s="69"/>
      <c r="L45" s="69" t="s">
        <v>139</v>
      </c>
      <c r="M45" s="44" t="s">
        <v>189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69">
        <v>20220906</v>
      </c>
      <c r="C46" s="44" t="s">
        <v>136</v>
      </c>
      <c r="D46" s="44" t="s">
        <v>18</v>
      </c>
      <c r="E46" s="69" t="s">
        <v>19</v>
      </c>
      <c r="F46" s="69" t="s">
        <v>138</v>
      </c>
      <c r="G46" s="66">
        <v>10000</v>
      </c>
      <c r="H46" s="66"/>
      <c r="I46" s="70">
        <f t="shared" si="0"/>
        <v>1616236</v>
      </c>
      <c r="J46" s="69">
        <v>20220906</v>
      </c>
      <c r="K46" s="69"/>
      <c r="L46" s="69" t="s">
        <v>139</v>
      </c>
      <c r="M46" s="44" t="s">
        <v>190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69">
        <v>20220906</v>
      </c>
      <c r="C47" s="44" t="s">
        <v>101</v>
      </c>
      <c r="D47" s="44" t="s">
        <v>187</v>
      </c>
      <c r="E47" s="69" t="s">
        <v>38</v>
      </c>
      <c r="F47" s="69" t="s">
        <v>138</v>
      </c>
      <c r="G47" s="66">
        <v>37500</v>
      </c>
      <c r="H47" s="66"/>
      <c r="I47" s="70">
        <f t="shared" si="0"/>
        <v>1653736</v>
      </c>
      <c r="J47" s="69">
        <v>20220906</v>
      </c>
      <c r="K47" s="69"/>
      <c r="L47" s="69" t="s">
        <v>139</v>
      </c>
      <c r="M47" s="44" t="s">
        <v>191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69">
        <v>20220906</v>
      </c>
      <c r="C48" s="44" t="s">
        <v>136</v>
      </c>
      <c r="D48" s="44" t="s">
        <v>18</v>
      </c>
      <c r="E48" s="69" t="s">
        <v>19</v>
      </c>
      <c r="F48" s="69" t="s">
        <v>138</v>
      </c>
      <c r="G48" s="66">
        <v>10000</v>
      </c>
      <c r="H48" s="66"/>
      <c r="I48" s="70">
        <f t="shared" si="0"/>
        <v>1663736</v>
      </c>
      <c r="J48" s="69">
        <v>20220906</v>
      </c>
      <c r="K48" s="69"/>
      <c r="L48" s="69" t="s">
        <v>139</v>
      </c>
      <c r="M48" s="44" t="s">
        <v>192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69">
        <v>20220906</v>
      </c>
      <c r="C49" s="44" t="s">
        <v>136</v>
      </c>
      <c r="D49" s="44" t="s">
        <v>18</v>
      </c>
      <c r="E49" s="69" t="s">
        <v>19</v>
      </c>
      <c r="F49" s="69" t="s">
        <v>138</v>
      </c>
      <c r="G49" s="66">
        <v>10000</v>
      </c>
      <c r="H49" s="66"/>
      <c r="I49" s="70">
        <f t="shared" si="0"/>
        <v>1673736</v>
      </c>
      <c r="J49" s="69">
        <v>20220906</v>
      </c>
      <c r="K49" s="69"/>
      <c r="L49" s="69" t="s">
        <v>139</v>
      </c>
      <c r="M49" s="44" t="s">
        <v>193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69">
        <v>20220906</v>
      </c>
      <c r="C50" s="44" t="s">
        <v>136</v>
      </c>
      <c r="D50" s="44" t="s">
        <v>18</v>
      </c>
      <c r="E50" s="69" t="s">
        <v>19</v>
      </c>
      <c r="F50" s="69" t="s">
        <v>138</v>
      </c>
      <c r="G50" s="66">
        <v>10000</v>
      </c>
      <c r="H50" s="66"/>
      <c r="I50" s="70">
        <f t="shared" si="0"/>
        <v>1683736</v>
      </c>
      <c r="J50" s="69">
        <v>20220906</v>
      </c>
      <c r="K50" s="69"/>
      <c r="L50" s="69" t="s">
        <v>139</v>
      </c>
      <c r="M50" s="44" t="s">
        <v>194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69">
        <v>20220906</v>
      </c>
      <c r="C51" s="44" t="s">
        <v>136</v>
      </c>
      <c r="D51" s="44" t="s">
        <v>18</v>
      </c>
      <c r="E51" s="69" t="s">
        <v>19</v>
      </c>
      <c r="F51" s="69" t="s">
        <v>138</v>
      </c>
      <c r="G51" s="66">
        <v>10000</v>
      </c>
      <c r="H51" s="66"/>
      <c r="I51" s="70">
        <f t="shared" si="0"/>
        <v>1693736</v>
      </c>
      <c r="J51" s="69">
        <v>20220906</v>
      </c>
      <c r="K51" s="69"/>
      <c r="L51" s="69" t="s">
        <v>139</v>
      </c>
      <c r="M51" s="69" t="s">
        <v>195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69">
        <v>20220906</v>
      </c>
      <c r="C52" s="44" t="s">
        <v>136</v>
      </c>
      <c r="D52" s="44" t="s">
        <v>18</v>
      </c>
      <c r="E52" s="69" t="s">
        <v>19</v>
      </c>
      <c r="F52" s="69" t="s">
        <v>138</v>
      </c>
      <c r="G52" s="66">
        <v>10000</v>
      </c>
      <c r="H52" s="66"/>
      <c r="I52" s="70">
        <f t="shared" si="0"/>
        <v>1703736</v>
      </c>
      <c r="J52" s="69">
        <v>20220906</v>
      </c>
      <c r="K52" s="69"/>
      <c r="L52" s="69" t="s">
        <v>139</v>
      </c>
      <c r="M52" s="69" t="s">
        <v>196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69">
        <v>20220907</v>
      </c>
      <c r="C53" s="44" t="s">
        <v>136</v>
      </c>
      <c r="D53" s="44" t="s">
        <v>18</v>
      </c>
      <c r="E53" s="69" t="s">
        <v>19</v>
      </c>
      <c r="F53" s="69" t="s">
        <v>138</v>
      </c>
      <c r="G53" s="66">
        <v>10000</v>
      </c>
      <c r="H53" s="66"/>
      <c r="I53" s="70">
        <f t="shared" si="0"/>
        <v>1713736</v>
      </c>
      <c r="J53" s="69">
        <v>20220907</v>
      </c>
      <c r="K53" s="69"/>
      <c r="L53" s="69" t="s">
        <v>139</v>
      </c>
      <c r="M53" s="44" t="s">
        <v>197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69">
        <v>20220907</v>
      </c>
      <c r="C54" s="44" t="s">
        <v>136</v>
      </c>
      <c r="D54" s="44" t="s">
        <v>18</v>
      </c>
      <c r="E54" s="69" t="s">
        <v>19</v>
      </c>
      <c r="F54" s="69" t="s">
        <v>138</v>
      </c>
      <c r="G54" s="66">
        <v>10000</v>
      </c>
      <c r="H54" s="66"/>
      <c r="I54" s="70">
        <f t="shared" si="0"/>
        <v>1723736</v>
      </c>
      <c r="J54" s="69">
        <v>20220907</v>
      </c>
      <c r="K54" s="69"/>
      <c r="L54" s="69" t="s">
        <v>139</v>
      </c>
      <c r="M54" s="44" t="s">
        <v>101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69">
        <v>20220907</v>
      </c>
      <c r="C55" s="44" t="s">
        <v>136</v>
      </c>
      <c r="D55" s="44" t="s">
        <v>18</v>
      </c>
      <c r="E55" s="69" t="s">
        <v>19</v>
      </c>
      <c r="F55" s="69" t="s">
        <v>138</v>
      </c>
      <c r="G55" s="66">
        <v>10000</v>
      </c>
      <c r="H55" s="66"/>
      <c r="I55" s="70">
        <f t="shared" si="0"/>
        <v>1733736</v>
      </c>
      <c r="J55" s="69">
        <v>20220907</v>
      </c>
      <c r="K55" s="69"/>
      <c r="L55" s="69" t="s">
        <v>139</v>
      </c>
      <c r="M55" s="44" t="s">
        <v>198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69">
        <v>20220908</v>
      </c>
      <c r="C56" s="44" t="s">
        <v>136</v>
      </c>
      <c r="D56" s="44" t="s">
        <v>18</v>
      </c>
      <c r="E56" s="69" t="s">
        <v>19</v>
      </c>
      <c r="F56" s="69" t="s">
        <v>138</v>
      </c>
      <c r="G56" s="66">
        <v>10000</v>
      </c>
      <c r="H56" s="66"/>
      <c r="I56" s="70">
        <f t="shared" si="0"/>
        <v>1743736</v>
      </c>
      <c r="J56" s="69">
        <v>20220908</v>
      </c>
      <c r="K56" s="69"/>
      <c r="L56" s="69" t="s">
        <v>139</v>
      </c>
      <c r="M56" s="44" t="s">
        <v>45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69">
        <v>20220908</v>
      </c>
      <c r="C57" s="44" t="s">
        <v>136</v>
      </c>
      <c r="D57" s="44" t="s">
        <v>18</v>
      </c>
      <c r="E57" s="69" t="s">
        <v>19</v>
      </c>
      <c r="F57" s="69" t="s">
        <v>138</v>
      </c>
      <c r="G57" s="66">
        <v>10000</v>
      </c>
      <c r="H57" s="66"/>
      <c r="I57" s="70">
        <f t="shared" si="0"/>
        <v>1753736</v>
      </c>
      <c r="J57" s="69">
        <v>20220908</v>
      </c>
      <c r="K57" s="69"/>
      <c r="L57" s="69" t="s">
        <v>139</v>
      </c>
      <c r="M57" s="44" t="s">
        <v>199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69">
        <v>20220908</v>
      </c>
      <c r="C58" s="44" t="s">
        <v>136</v>
      </c>
      <c r="D58" s="44" t="s">
        <v>18</v>
      </c>
      <c r="E58" s="69" t="s">
        <v>19</v>
      </c>
      <c r="F58" s="69" t="s">
        <v>138</v>
      </c>
      <c r="G58" s="66">
        <v>10000</v>
      </c>
      <c r="H58" s="66"/>
      <c r="I58" s="70">
        <f t="shared" si="0"/>
        <v>1763736</v>
      </c>
      <c r="J58" s="69">
        <v>20220908</v>
      </c>
      <c r="K58" s="69"/>
      <c r="L58" s="69" t="s">
        <v>139</v>
      </c>
      <c r="M58" s="44" t="s">
        <v>67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69">
        <v>20220908</v>
      </c>
      <c r="C59" s="44" t="s">
        <v>136</v>
      </c>
      <c r="D59" s="44" t="s">
        <v>18</v>
      </c>
      <c r="E59" s="69" t="s">
        <v>19</v>
      </c>
      <c r="F59" s="69" t="s">
        <v>138</v>
      </c>
      <c r="G59" s="66">
        <v>10000</v>
      </c>
      <c r="H59" s="66"/>
      <c r="I59" s="70">
        <f t="shared" si="0"/>
        <v>1773736</v>
      </c>
      <c r="J59" s="69">
        <v>20220908</v>
      </c>
      <c r="K59" s="69"/>
      <c r="L59" s="69" t="s">
        <v>139</v>
      </c>
      <c r="M59" s="44" t="s">
        <v>200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69">
        <v>20220908</v>
      </c>
      <c r="C60" s="44" t="s">
        <v>136</v>
      </c>
      <c r="D60" s="44" t="s">
        <v>18</v>
      </c>
      <c r="E60" s="69" t="s">
        <v>19</v>
      </c>
      <c r="F60" s="69" t="s">
        <v>138</v>
      </c>
      <c r="G60" s="66">
        <v>10000</v>
      </c>
      <c r="H60" s="66"/>
      <c r="I60" s="70">
        <f t="shared" si="0"/>
        <v>1783736</v>
      </c>
      <c r="J60" s="69">
        <v>20220908</v>
      </c>
      <c r="K60" s="69"/>
      <c r="L60" s="69" t="s">
        <v>139</v>
      </c>
      <c r="M60" s="44" t="s">
        <v>83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69">
        <v>20220908</v>
      </c>
      <c r="C61" s="44" t="s">
        <v>101</v>
      </c>
      <c r="D61" s="44" t="s">
        <v>187</v>
      </c>
      <c r="E61" s="69" t="s">
        <v>38</v>
      </c>
      <c r="F61" s="69" t="s">
        <v>138</v>
      </c>
      <c r="G61" s="66">
        <v>52000</v>
      </c>
      <c r="H61" s="66"/>
      <c r="I61" s="70">
        <f t="shared" si="0"/>
        <v>1835736</v>
      </c>
      <c r="J61" s="69">
        <v>20220908</v>
      </c>
      <c r="K61" s="69"/>
      <c r="L61" s="44" t="s">
        <v>139</v>
      </c>
      <c r="M61" s="44" t="s">
        <v>201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69">
        <v>20220908</v>
      </c>
      <c r="C62" s="44" t="s">
        <v>136</v>
      </c>
      <c r="D62" s="44" t="s">
        <v>18</v>
      </c>
      <c r="E62" s="69" t="s">
        <v>19</v>
      </c>
      <c r="F62" s="69" t="s">
        <v>138</v>
      </c>
      <c r="G62" s="66">
        <v>10000</v>
      </c>
      <c r="H62" s="66"/>
      <c r="I62" s="70">
        <f t="shared" si="0"/>
        <v>1845736</v>
      </c>
      <c r="J62" s="69">
        <v>20220908</v>
      </c>
      <c r="K62" s="69"/>
      <c r="L62" s="69" t="s">
        <v>139</v>
      </c>
      <c r="M62" s="44" t="s">
        <v>160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69">
        <v>20220908</v>
      </c>
      <c r="C63" s="44" t="s">
        <v>136</v>
      </c>
      <c r="D63" s="44" t="s">
        <v>18</v>
      </c>
      <c r="E63" s="69" t="s">
        <v>19</v>
      </c>
      <c r="F63" s="69" t="s">
        <v>138</v>
      </c>
      <c r="G63" s="66">
        <v>10000</v>
      </c>
      <c r="H63" s="66"/>
      <c r="I63" s="70">
        <f t="shared" si="0"/>
        <v>1855736</v>
      </c>
      <c r="J63" s="69">
        <v>20220908</v>
      </c>
      <c r="K63" s="69"/>
      <c r="L63" s="44" t="s">
        <v>139</v>
      </c>
      <c r="M63" s="44" t="s">
        <v>136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69">
        <v>20220908</v>
      </c>
      <c r="C64" s="44" t="s">
        <v>136</v>
      </c>
      <c r="D64" s="44" t="s">
        <v>18</v>
      </c>
      <c r="E64" s="69" t="s">
        <v>19</v>
      </c>
      <c r="F64" s="69" t="s">
        <v>138</v>
      </c>
      <c r="G64" s="66">
        <v>10000</v>
      </c>
      <c r="H64" s="66"/>
      <c r="I64" s="70">
        <f t="shared" si="0"/>
        <v>1865736</v>
      </c>
      <c r="J64" s="69">
        <v>20220908</v>
      </c>
      <c r="K64" s="69"/>
      <c r="L64" s="69" t="s">
        <v>139</v>
      </c>
      <c r="M64" s="44" t="s">
        <v>202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69">
        <v>20220908</v>
      </c>
      <c r="C65" s="44" t="s">
        <v>136</v>
      </c>
      <c r="D65" s="44" t="s">
        <v>18</v>
      </c>
      <c r="E65" s="69" t="s">
        <v>19</v>
      </c>
      <c r="F65" s="69" t="s">
        <v>138</v>
      </c>
      <c r="G65" s="66">
        <v>10000</v>
      </c>
      <c r="H65" s="66"/>
      <c r="I65" s="70">
        <f t="shared" si="0"/>
        <v>1875736</v>
      </c>
      <c r="J65" s="69">
        <v>20220908</v>
      </c>
      <c r="K65" s="69"/>
      <c r="L65" s="44" t="s">
        <v>139</v>
      </c>
      <c r="M65" s="69" t="s">
        <v>203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69">
        <v>20220908</v>
      </c>
      <c r="C66" s="44" t="s">
        <v>136</v>
      </c>
      <c r="D66" s="44" t="s">
        <v>18</v>
      </c>
      <c r="E66" s="69" t="s">
        <v>19</v>
      </c>
      <c r="F66" s="69" t="s">
        <v>138</v>
      </c>
      <c r="G66" s="66">
        <v>10000</v>
      </c>
      <c r="H66" s="66"/>
      <c r="I66" s="70">
        <f t="shared" si="0"/>
        <v>1885736</v>
      </c>
      <c r="J66" s="69">
        <v>20220908</v>
      </c>
      <c r="K66" s="69"/>
      <c r="L66" s="69" t="s">
        <v>139</v>
      </c>
      <c r="M66" s="44" t="s">
        <v>56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69">
        <v>20220908</v>
      </c>
      <c r="C67" s="44" t="s">
        <v>136</v>
      </c>
      <c r="D67" s="44" t="s">
        <v>18</v>
      </c>
      <c r="E67" s="69" t="s">
        <v>19</v>
      </c>
      <c r="F67" s="69" t="s">
        <v>138</v>
      </c>
      <c r="G67" s="66">
        <v>10000</v>
      </c>
      <c r="H67" s="66"/>
      <c r="I67" s="70">
        <f t="shared" si="0"/>
        <v>1895736</v>
      </c>
      <c r="J67" s="69">
        <v>20220908</v>
      </c>
      <c r="K67" s="69"/>
      <c r="L67" s="44" t="s">
        <v>139</v>
      </c>
      <c r="M67" s="44" t="s">
        <v>204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69">
        <v>20220908</v>
      </c>
      <c r="C68" s="44" t="s">
        <v>136</v>
      </c>
      <c r="D68" s="44" t="s">
        <v>18</v>
      </c>
      <c r="E68" s="69" t="s">
        <v>19</v>
      </c>
      <c r="F68" s="69" t="s">
        <v>138</v>
      </c>
      <c r="G68" s="66">
        <v>10000</v>
      </c>
      <c r="H68" s="66"/>
      <c r="I68" s="70">
        <f t="shared" si="0"/>
        <v>1905736</v>
      </c>
      <c r="J68" s="69">
        <v>20220908</v>
      </c>
      <c r="K68" s="69"/>
      <c r="L68" s="69" t="s">
        <v>139</v>
      </c>
      <c r="M68" s="44" t="s">
        <v>205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69">
        <v>20220908</v>
      </c>
      <c r="C69" s="44" t="s">
        <v>101</v>
      </c>
      <c r="D69" s="44" t="s">
        <v>187</v>
      </c>
      <c r="E69" s="69" t="s">
        <v>38</v>
      </c>
      <c r="F69" s="69" t="s">
        <v>138</v>
      </c>
      <c r="G69" s="66">
        <v>89500</v>
      </c>
      <c r="H69" s="66"/>
      <c r="I69" s="70">
        <f t="shared" si="0"/>
        <v>1995236</v>
      </c>
      <c r="J69" s="69">
        <v>20220908</v>
      </c>
      <c r="K69" s="69"/>
      <c r="L69" s="44" t="s">
        <v>139</v>
      </c>
      <c r="M69" s="44" t="s">
        <v>206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69">
        <v>20220910</v>
      </c>
      <c r="C70" s="44" t="s">
        <v>136</v>
      </c>
      <c r="D70" s="44" t="s">
        <v>18</v>
      </c>
      <c r="E70" s="69" t="s">
        <v>19</v>
      </c>
      <c r="F70" s="69" t="s">
        <v>138</v>
      </c>
      <c r="G70" s="66">
        <v>10000</v>
      </c>
      <c r="H70" s="66"/>
      <c r="I70" s="70">
        <f t="shared" si="0"/>
        <v>2005236</v>
      </c>
      <c r="J70" s="69">
        <v>20220910</v>
      </c>
      <c r="K70" s="69"/>
      <c r="L70" s="44" t="s">
        <v>139</v>
      </c>
      <c r="M70" s="69" t="s">
        <v>207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69">
        <v>20220912</v>
      </c>
      <c r="C71" s="44" t="s">
        <v>101</v>
      </c>
      <c r="D71" s="44" t="s">
        <v>187</v>
      </c>
      <c r="E71" s="69" t="s">
        <v>38</v>
      </c>
      <c r="F71" s="69" t="s">
        <v>138</v>
      </c>
      <c r="G71" s="66">
        <v>37500</v>
      </c>
      <c r="H71" s="66"/>
      <c r="I71" s="70">
        <f t="shared" si="0"/>
        <v>2042736</v>
      </c>
      <c r="J71" s="69">
        <v>20220912</v>
      </c>
      <c r="K71" s="69"/>
      <c r="L71" s="44" t="s">
        <v>139</v>
      </c>
      <c r="M71" s="69" t="s">
        <v>208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69">
        <v>20220913</v>
      </c>
      <c r="C72" s="44" t="s">
        <v>101</v>
      </c>
      <c r="D72" s="44" t="s">
        <v>187</v>
      </c>
      <c r="E72" s="69" t="s">
        <v>38</v>
      </c>
      <c r="F72" s="69" t="s">
        <v>138</v>
      </c>
      <c r="G72" s="66">
        <v>52000</v>
      </c>
      <c r="H72" s="66"/>
      <c r="I72" s="70">
        <f t="shared" si="0"/>
        <v>2094736</v>
      </c>
      <c r="J72" s="69">
        <v>20220913</v>
      </c>
      <c r="K72" s="69"/>
      <c r="L72" s="44" t="s">
        <v>139</v>
      </c>
      <c r="M72" s="44" t="s">
        <v>209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69">
        <v>20220914</v>
      </c>
      <c r="C73" s="44" t="s">
        <v>101</v>
      </c>
      <c r="D73" s="44" t="s">
        <v>187</v>
      </c>
      <c r="E73" s="69" t="s">
        <v>38</v>
      </c>
      <c r="F73" s="69" t="s">
        <v>138</v>
      </c>
      <c r="G73" s="66">
        <v>52000</v>
      </c>
      <c r="H73" s="66"/>
      <c r="I73" s="70">
        <f t="shared" si="0"/>
        <v>2146736</v>
      </c>
      <c r="J73" s="69">
        <v>20220914</v>
      </c>
      <c r="K73" s="69"/>
      <c r="L73" s="44" t="s">
        <v>139</v>
      </c>
      <c r="M73" s="44" t="s">
        <v>210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69">
        <v>20220914</v>
      </c>
      <c r="C74" s="44" t="s">
        <v>101</v>
      </c>
      <c r="D74" s="44" t="s">
        <v>187</v>
      </c>
      <c r="E74" s="69" t="s">
        <v>38</v>
      </c>
      <c r="F74" s="69" t="s">
        <v>138</v>
      </c>
      <c r="G74" s="66">
        <v>37500</v>
      </c>
      <c r="H74" s="66"/>
      <c r="I74" s="70">
        <f t="shared" si="0"/>
        <v>2184236</v>
      </c>
      <c r="J74" s="69">
        <v>20220914</v>
      </c>
      <c r="K74" s="69"/>
      <c r="L74" s="44" t="s">
        <v>139</v>
      </c>
      <c r="M74" s="44" t="s">
        <v>211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69">
        <v>20220914</v>
      </c>
      <c r="C75" s="44" t="s">
        <v>136</v>
      </c>
      <c r="D75" s="44" t="s">
        <v>18</v>
      </c>
      <c r="E75" s="69" t="s">
        <v>19</v>
      </c>
      <c r="F75" s="69" t="s">
        <v>138</v>
      </c>
      <c r="G75" s="66">
        <v>10000</v>
      </c>
      <c r="H75" s="66"/>
      <c r="I75" s="70">
        <f t="shared" si="0"/>
        <v>2194236</v>
      </c>
      <c r="J75" s="69">
        <v>20220914</v>
      </c>
      <c r="K75" s="69"/>
      <c r="L75" s="44" t="s">
        <v>139</v>
      </c>
      <c r="M75" s="69" t="s">
        <v>212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69">
        <v>20220914</v>
      </c>
      <c r="C76" s="44" t="s">
        <v>136</v>
      </c>
      <c r="D76" s="44" t="s">
        <v>18</v>
      </c>
      <c r="E76" s="69" t="s">
        <v>19</v>
      </c>
      <c r="F76" s="69" t="s">
        <v>138</v>
      </c>
      <c r="G76" s="66">
        <v>10000</v>
      </c>
      <c r="H76" s="66"/>
      <c r="I76" s="70">
        <f t="shared" si="0"/>
        <v>2204236</v>
      </c>
      <c r="J76" s="69">
        <v>20220914</v>
      </c>
      <c r="K76" s="69"/>
      <c r="L76" s="44" t="s">
        <v>139</v>
      </c>
      <c r="M76" s="44" t="s">
        <v>213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69">
        <v>20220914</v>
      </c>
      <c r="C77" s="44" t="s">
        <v>136</v>
      </c>
      <c r="D77" s="44" t="s">
        <v>18</v>
      </c>
      <c r="E77" s="69" t="s">
        <v>19</v>
      </c>
      <c r="F77" s="69" t="s">
        <v>138</v>
      </c>
      <c r="G77" s="66">
        <v>10000</v>
      </c>
      <c r="H77" s="66"/>
      <c r="I77" s="70">
        <f t="shared" si="0"/>
        <v>2214236</v>
      </c>
      <c r="J77" s="69">
        <v>20220914</v>
      </c>
      <c r="K77" s="69"/>
      <c r="L77" s="44" t="s">
        <v>139</v>
      </c>
      <c r="M77" s="44" t="s">
        <v>214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69">
        <v>20220915</v>
      </c>
      <c r="C78" s="44" t="s">
        <v>101</v>
      </c>
      <c r="D78" s="44" t="s">
        <v>187</v>
      </c>
      <c r="E78" s="69" t="s">
        <v>38</v>
      </c>
      <c r="F78" s="69" t="s">
        <v>138</v>
      </c>
      <c r="G78" s="66">
        <v>37500</v>
      </c>
      <c r="H78" s="66"/>
      <c r="I78" s="70">
        <f t="shared" si="0"/>
        <v>2251736</v>
      </c>
      <c r="J78" s="69">
        <v>20220915</v>
      </c>
      <c r="K78" s="69"/>
      <c r="L78" s="69" t="s">
        <v>139</v>
      </c>
      <c r="M78" s="44" t="s">
        <v>215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69">
        <v>20220915</v>
      </c>
      <c r="C79" s="44" t="s">
        <v>101</v>
      </c>
      <c r="D79" s="44" t="s">
        <v>187</v>
      </c>
      <c r="E79" s="69" t="s">
        <v>38</v>
      </c>
      <c r="F79" s="69" t="s">
        <v>138</v>
      </c>
      <c r="G79" s="66">
        <v>37500</v>
      </c>
      <c r="H79" s="66"/>
      <c r="I79" s="70">
        <f t="shared" si="0"/>
        <v>2289236</v>
      </c>
      <c r="J79" s="69">
        <v>20220915</v>
      </c>
      <c r="K79" s="69"/>
      <c r="L79" s="69" t="s">
        <v>139</v>
      </c>
      <c r="M79" s="69" t="s">
        <v>216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69">
        <v>20220915</v>
      </c>
      <c r="C80" s="44" t="s">
        <v>101</v>
      </c>
      <c r="D80" s="44" t="s">
        <v>187</v>
      </c>
      <c r="E80" s="69" t="s">
        <v>38</v>
      </c>
      <c r="F80" s="69" t="s">
        <v>138</v>
      </c>
      <c r="G80" s="66">
        <v>37500</v>
      </c>
      <c r="H80" s="66"/>
      <c r="I80" s="70">
        <f t="shared" si="0"/>
        <v>2326736</v>
      </c>
      <c r="J80" s="69">
        <v>20220915</v>
      </c>
      <c r="K80" s="69"/>
      <c r="L80" s="69" t="s">
        <v>139</v>
      </c>
      <c r="M80" s="44" t="s">
        <v>217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69">
        <v>20220916</v>
      </c>
      <c r="C81" s="44" t="s">
        <v>101</v>
      </c>
      <c r="D81" s="44" t="s">
        <v>187</v>
      </c>
      <c r="E81" s="69" t="s">
        <v>38</v>
      </c>
      <c r="F81" s="69" t="s">
        <v>138</v>
      </c>
      <c r="G81" s="66">
        <v>37500</v>
      </c>
      <c r="H81" s="66"/>
      <c r="I81" s="70">
        <f t="shared" si="0"/>
        <v>2364236</v>
      </c>
      <c r="J81" s="69">
        <v>20220916</v>
      </c>
      <c r="K81" s="69"/>
      <c r="L81" s="69" t="s">
        <v>139</v>
      </c>
      <c r="M81" s="69" t="s">
        <v>218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69">
        <v>20220916</v>
      </c>
      <c r="C82" s="44" t="s">
        <v>101</v>
      </c>
      <c r="D82" s="44" t="s">
        <v>187</v>
      </c>
      <c r="E82" s="69" t="s">
        <v>38</v>
      </c>
      <c r="F82" s="69" t="s">
        <v>138</v>
      </c>
      <c r="G82" s="66">
        <v>52000</v>
      </c>
      <c r="H82" s="66"/>
      <c r="I82" s="70">
        <f t="shared" si="0"/>
        <v>2416236</v>
      </c>
      <c r="J82" s="69">
        <v>20220916</v>
      </c>
      <c r="K82" s="69"/>
      <c r="L82" s="69" t="s">
        <v>139</v>
      </c>
      <c r="M82" s="44" t="s">
        <v>219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69">
        <v>20220916</v>
      </c>
      <c r="C83" s="44" t="s">
        <v>101</v>
      </c>
      <c r="D83" s="44" t="s">
        <v>187</v>
      </c>
      <c r="E83" s="69" t="s">
        <v>38</v>
      </c>
      <c r="F83" s="69" t="s">
        <v>138</v>
      </c>
      <c r="G83" s="66">
        <v>37500</v>
      </c>
      <c r="H83" s="66"/>
      <c r="I83" s="70">
        <f t="shared" si="0"/>
        <v>2453736</v>
      </c>
      <c r="J83" s="69">
        <v>20220916</v>
      </c>
      <c r="K83" s="69"/>
      <c r="L83" s="69" t="s">
        <v>139</v>
      </c>
      <c r="M83" s="44" t="s">
        <v>220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69">
        <v>20220916</v>
      </c>
      <c r="C84" s="44" t="s">
        <v>101</v>
      </c>
      <c r="D84" s="44" t="s">
        <v>187</v>
      </c>
      <c r="E84" s="69" t="s">
        <v>38</v>
      </c>
      <c r="F84" s="69" t="s">
        <v>138</v>
      </c>
      <c r="G84" s="66">
        <v>89500</v>
      </c>
      <c r="H84" s="66"/>
      <c r="I84" s="70">
        <f t="shared" si="0"/>
        <v>2543236</v>
      </c>
      <c r="J84" s="69">
        <v>20220916</v>
      </c>
      <c r="K84" s="69"/>
      <c r="L84" s="69" t="s">
        <v>139</v>
      </c>
      <c r="M84" s="44" t="s">
        <v>221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69">
        <v>20220917</v>
      </c>
      <c r="C85" s="44" t="s">
        <v>101</v>
      </c>
      <c r="D85" s="44" t="s">
        <v>187</v>
      </c>
      <c r="E85" s="69" t="s">
        <v>38</v>
      </c>
      <c r="F85" s="69" t="s">
        <v>138</v>
      </c>
      <c r="G85" s="66">
        <v>52000</v>
      </c>
      <c r="H85" s="66"/>
      <c r="I85" s="70">
        <f t="shared" si="0"/>
        <v>2595236</v>
      </c>
      <c r="J85" s="69">
        <v>20220917</v>
      </c>
      <c r="K85" s="69"/>
      <c r="L85" s="69" t="s">
        <v>139</v>
      </c>
      <c r="M85" s="44" t="s">
        <v>222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69">
        <v>20220917</v>
      </c>
      <c r="C86" s="44" t="s">
        <v>136</v>
      </c>
      <c r="D86" s="44" t="s">
        <v>12</v>
      </c>
      <c r="E86" s="9" t="s">
        <v>13</v>
      </c>
      <c r="F86" s="69" t="s">
        <v>138</v>
      </c>
      <c r="G86" s="66">
        <v>261</v>
      </c>
      <c r="H86" s="66"/>
      <c r="I86" s="70">
        <f t="shared" si="0"/>
        <v>2595497</v>
      </c>
      <c r="J86" s="69">
        <v>20220917</v>
      </c>
      <c r="K86" s="69"/>
      <c r="L86" s="69" t="s">
        <v>139</v>
      </c>
      <c r="M86" s="6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69">
        <v>20220918</v>
      </c>
      <c r="C87" s="44" t="s">
        <v>136</v>
      </c>
      <c r="D87" s="44" t="s">
        <v>18</v>
      </c>
      <c r="E87" s="69" t="s">
        <v>19</v>
      </c>
      <c r="F87" s="69" t="s">
        <v>138</v>
      </c>
      <c r="G87" s="66">
        <v>10000</v>
      </c>
      <c r="H87" s="66"/>
      <c r="I87" s="70">
        <f t="shared" si="0"/>
        <v>2605497</v>
      </c>
      <c r="J87" s="69">
        <v>20220918</v>
      </c>
      <c r="K87" s="69"/>
      <c r="L87" s="69" t="s">
        <v>139</v>
      </c>
      <c r="M87" s="69" t="s">
        <v>223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69">
        <v>20220922</v>
      </c>
      <c r="C88" s="44" t="s">
        <v>101</v>
      </c>
      <c r="D88" s="44" t="s">
        <v>187</v>
      </c>
      <c r="E88" s="69" t="s">
        <v>38</v>
      </c>
      <c r="F88" s="69" t="s">
        <v>138</v>
      </c>
      <c r="G88" s="66">
        <v>52000</v>
      </c>
      <c r="H88" s="66"/>
      <c r="I88" s="70">
        <f t="shared" si="0"/>
        <v>2657497</v>
      </c>
      <c r="J88" s="69">
        <v>20220922</v>
      </c>
      <c r="K88" s="69"/>
      <c r="L88" s="69" t="s">
        <v>139</v>
      </c>
      <c r="M88" s="44" t="s">
        <v>224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69">
        <v>20220922</v>
      </c>
      <c r="C89" s="44" t="s">
        <v>101</v>
      </c>
      <c r="D89" s="44" t="s">
        <v>187</v>
      </c>
      <c r="E89" s="69" t="s">
        <v>38</v>
      </c>
      <c r="F89" s="69" t="s">
        <v>138</v>
      </c>
      <c r="G89" s="66">
        <v>37500</v>
      </c>
      <c r="H89" s="66"/>
      <c r="I89" s="70">
        <f t="shared" si="0"/>
        <v>2694997</v>
      </c>
      <c r="J89" s="69">
        <v>20220922</v>
      </c>
      <c r="K89" s="69"/>
      <c r="L89" s="69" t="s">
        <v>139</v>
      </c>
      <c r="M89" s="69" t="s">
        <v>225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69">
        <v>20220922</v>
      </c>
      <c r="C90" s="44" t="s">
        <v>101</v>
      </c>
      <c r="D90" s="44" t="s">
        <v>187</v>
      </c>
      <c r="E90" s="69" t="s">
        <v>38</v>
      </c>
      <c r="F90" s="69" t="s">
        <v>138</v>
      </c>
      <c r="G90" s="66">
        <v>37500</v>
      </c>
      <c r="H90" s="66"/>
      <c r="I90" s="70">
        <f t="shared" si="0"/>
        <v>2732497</v>
      </c>
      <c r="J90" s="69">
        <v>20220922</v>
      </c>
      <c r="K90" s="69"/>
      <c r="L90" s="69" t="s">
        <v>139</v>
      </c>
      <c r="M90" s="69" t="s">
        <v>226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69">
        <v>20220928</v>
      </c>
      <c r="C91" s="44" t="s">
        <v>101</v>
      </c>
      <c r="D91" s="44" t="s">
        <v>187</v>
      </c>
      <c r="E91" s="69" t="s">
        <v>38</v>
      </c>
      <c r="F91" s="69" t="s">
        <v>138</v>
      </c>
      <c r="G91" s="66">
        <v>52000</v>
      </c>
      <c r="H91" s="66"/>
      <c r="I91" s="70">
        <f t="shared" si="0"/>
        <v>2784497</v>
      </c>
      <c r="J91" s="69">
        <v>20220928</v>
      </c>
      <c r="K91" s="69"/>
      <c r="L91" s="69" t="s">
        <v>139</v>
      </c>
      <c r="M91" s="44" t="s">
        <v>227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69">
        <v>20220929</v>
      </c>
      <c r="C92" s="69" t="s">
        <v>101</v>
      </c>
      <c r="D92" s="44" t="s">
        <v>228</v>
      </c>
      <c r="E92" s="27" t="s">
        <v>108</v>
      </c>
      <c r="F92" s="69" t="s">
        <v>229</v>
      </c>
      <c r="G92" s="66"/>
      <c r="H92" s="66">
        <v>986000</v>
      </c>
      <c r="I92" s="70">
        <f t="shared" si="0"/>
        <v>1798497</v>
      </c>
      <c r="J92" s="69">
        <v>20220929</v>
      </c>
      <c r="K92" s="69" t="s">
        <v>230</v>
      </c>
      <c r="L92" s="69" t="s">
        <v>231</v>
      </c>
      <c r="M92" s="44" t="s">
        <v>232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69">
        <v>20221001</v>
      </c>
      <c r="C93" s="44" t="s">
        <v>136</v>
      </c>
      <c r="D93" s="44" t="s">
        <v>18</v>
      </c>
      <c r="E93" s="69" t="s">
        <v>19</v>
      </c>
      <c r="F93" s="44" t="s">
        <v>138</v>
      </c>
      <c r="G93" s="66">
        <v>10000</v>
      </c>
      <c r="H93" s="66"/>
      <c r="I93" s="70">
        <f t="shared" si="0"/>
        <v>1808497</v>
      </c>
      <c r="J93" s="69">
        <v>20221001</v>
      </c>
      <c r="K93" s="69"/>
      <c r="L93" s="69" t="s">
        <v>139</v>
      </c>
      <c r="M93" s="44" t="s">
        <v>233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69">
        <v>20221004</v>
      </c>
      <c r="C94" s="44" t="s">
        <v>101</v>
      </c>
      <c r="D94" s="69" t="s">
        <v>234</v>
      </c>
      <c r="E94" s="27" t="s">
        <v>108</v>
      </c>
      <c r="F94" s="69" t="s">
        <v>138</v>
      </c>
      <c r="G94" s="66">
        <v>986000</v>
      </c>
      <c r="H94" s="66"/>
      <c r="I94" s="70">
        <f t="shared" si="0"/>
        <v>2794497</v>
      </c>
      <c r="J94" s="69">
        <v>20221004</v>
      </c>
      <c r="K94" s="69"/>
      <c r="L94" s="69" t="s">
        <v>139</v>
      </c>
      <c r="M94" s="44" t="s">
        <v>235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69">
        <v>20221007</v>
      </c>
      <c r="C95" s="44" t="s">
        <v>101</v>
      </c>
      <c r="D95" s="44" t="s">
        <v>236</v>
      </c>
      <c r="E95" s="69" t="s">
        <v>38</v>
      </c>
      <c r="F95" s="69" t="s">
        <v>138</v>
      </c>
      <c r="G95" s="66">
        <v>4000</v>
      </c>
      <c r="H95" s="66"/>
      <c r="I95" s="70">
        <f t="shared" si="0"/>
        <v>2798497</v>
      </c>
      <c r="J95" s="69">
        <v>20221007</v>
      </c>
      <c r="K95" s="69"/>
      <c r="L95" s="69" t="s">
        <v>139</v>
      </c>
      <c r="M95" s="44" t="s">
        <v>219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69">
        <v>20221007</v>
      </c>
      <c r="C96" s="44" t="s">
        <v>101</v>
      </c>
      <c r="D96" s="44" t="s">
        <v>236</v>
      </c>
      <c r="E96" s="69" t="s">
        <v>38</v>
      </c>
      <c r="F96" s="69" t="s">
        <v>138</v>
      </c>
      <c r="G96" s="71">
        <v>4000</v>
      </c>
      <c r="H96" s="71"/>
      <c r="I96" s="72">
        <f t="shared" si="0"/>
        <v>2802497</v>
      </c>
      <c r="J96" s="69">
        <v>20221007</v>
      </c>
      <c r="K96" s="11"/>
      <c r="L96" s="69" t="s">
        <v>139</v>
      </c>
      <c r="M96" s="39" t="s">
        <v>145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69">
        <v>20221007</v>
      </c>
      <c r="C97" s="44" t="s">
        <v>101</v>
      </c>
      <c r="D97" s="44" t="s">
        <v>236</v>
      </c>
      <c r="E97" s="69" t="s">
        <v>38</v>
      </c>
      <c r="F97" s="69" t="s">
        <v>138</v>
      </c>
      <c r="G97" s="66">
        <v>2400</v>
      </c>
      <c r="H97" s="66"/>
      <c r="I97" s="70">
        <f t="shared" si="0"/>
        <v>2804897</v>
      </c>
      <c r="J97" s="69">
        <v>20221007</v>
      </c>
      <c r="K97" s="69"/>
      <c r="L97" s="69" t="s">
        <v>139</v>
      </c>
      <c r="M97" s="44" t="s">
        <v>237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69">
        <v>20221007</v>
      </c>
      <c r="C98" s="44" t="s">
        <v>101</v>
      </c>
      <c r="D98" s="44" t="s">
        <v>236</v>
      </c>
      <c r="E98" s="69" t="s">
        <v>38</v>
      </c>
      <c r="F98" s="69" t="s">
        <v>138</v>
      </c>
      <c r="G98" s="66">
        <v>4000</v>
      </c>
      <c r="H98" s="66"/>
      <c r="I98" s="70">
        <f t="shared" si="0"/>
        <v>2808897</v>
      </c>
      <c r="J98" s="69">
        <v>20221007</v>
      </c>
      <c r="K98" s="69"/>
      <c r="L98" s="69" t="s">
        <v>139</v>
      </c>
      <c r="M98" s="44" t="s">
        <v>238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69">
        <v>20221007</v>
      </c>
      <c r="C99" s="44" t="s">
        <v>101</v>
      </c>
      <c r="D99" s="44" t="s">
        <v>236</v>
      </c>
      <c r="E99" s="69" t="s">
        <v>38</v>
      </c>
      <c r="F99" s="69" t="s">
        <v>138</v>
      </c>
      <c r="G99" s="66">
        <v>4000</v>
      </c>
      <c r="H99" s="66"/>
      <c r="I99" s="70">
        <f t="shared" si="0"/>
        <v>2812897</v>
      </c>
      <c r="J99" s="69">
        <v>20221007</v>
      </c>
      <c r="K99" s="69"/>
      <c r="L99" s="69" t="s">
        <v>139</v>
      </c>
      <c r="M99" s="44" t="s">
        <v>210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69">
        <v>20221007</v>
      </c>
      <c r="C100" s="44" t="s">
        <v>101</v>
      </c>
      <c r="D100" s="44" t="s">
        <v>236</v>
      </c>
      <c r="E100" s="69" t="s">
        <v>38</v>
      </c>
      <c r="F100" s="69" t="s">
        <v>138</v>
      </c>
      <c r="G100" s="66">
        <v>6400</v>
      </c>
      <c r="H100" s="66"/>
      <c r="I100" s="70">
        <f t="shared" si="0"/>
        <v>2819297</v>
      </c>
      <c r="J100" s="69">
        <v>20221007</v>
      </c>
      <c r="K100" s="69"/>
      <c r="L100" s="69" t="s">
        <v>139</v>
      </c>
      <c r="M100" s="44" t="s">
        <v>172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69">
        <v>20221007</v>
      </c>
      <c r="C101" s="44" t="s">
        <v>101</v>
      </c>
      <c r="D101" s="44" t="s">
        <v>236</v>
      </c>
      <c r="E101" s="69" t="s">
        <v>38</v>
      </c>
      <c r="F101" s="69" t="s">
        <v>138</v>
      </c>
      <c r="G101" s="66">
        <v>4000</v>
      </c>
      <c r="H101" s="66"/>
      <c r="I101" s="70">
        <f t="shared" si="0"/>
        <v>2823297</v>
      </c>
      <c r="J101" s="69">
        <v>20221007</v>
      </c>
      <c r="K101" s="69"/>
      <c r="L101" s="69" t="s">
        <v>139</v>
      </c>
      <c r="M101" s="44" t="s">
        <v>239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69">
        <v>20221007</v>
      </c>
      <c r="C102" s="44" t="s">
        <v>101</v>
      </c>
      <c r="D102" s="44" t="s">
        <v>236</v>
      </c>
      <c r="E102" s="69" t="s">
        <v>38</v>
      </c>
      <c r="F102" s="69" t="s">
        <v>138</v>
      </c>
      <c r="G102" s="66">
        <v>2400</v>
      </c>
      <c r="H102" s="66"/>
      <c r="I102" s="70">
        <f t="shared" si="0"/>
        <v>2825697</v>
      </c>
      <c r="J102" s="69">
        <v>20221007</v>
      </c>
      <c r="K102" s="69"/>
      <c r="L102" s="69" t="s">
        <v>139</v>
      </c>
      <c r="M102" s="69" t="s">
        <v>240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69">
        <v>20221007</v>
      </c>
      <c r="C103" s="44" t="s">
        <v>101</v>
      </c>
      <c r="D103" s="44" t="s">
        <v>236</v>
      </c>
      <c r="E103" s="69" t="s">
        <v>38</v>
      </c>
      <c r="F103" s="69" t="s">
        <v>138</v>
      </c>
      <c r="G103" s="66">
        <v>4000</v>
      </c>
      <c r="H103" s="66"/>
      <c r="I103" s="70">
        <f t="shared" si="0"/>
        <v>2829697</v>
      </c>
      <c r="J103" s="69">
        <v>20221007</v>
      </c>
      <c r="K103" s="69"/>
      <c r="L103" s="69" t="s">
        <v>139</v>
      </c>
      <c r="M103" s="44" t="s">
        <v>209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69">
        <v>20221007</v>
      </c>
      <c r="C104" s="44" t="s">
        <v>101</v>
      </c>
      <c r="D104" s="44" t="s">
        <v>236</v>
      </c>
      <c r="E104" s="69" t="s">
        <v>38</v>
      </c>
      <c r="F104" s="69" t="s">
        <v>138</v>
      </c>
      <c r="G104" s="66">
        <v>4000</v>
      </c>
      <c r="H104" s="66"/>
      <c r="I104" s="70">
        <f t="shared" si="0"/>
        <v>2833697</v>
      </c>
      <c r="J104" s="69">
        <v>20221007</v>
      </c>
      <c r="K104" s="69"/>
      <c r="L104" s="69" t="s">
        <v>139</v>
      </c>
      <c r="M104" s="44" t="s">
        <v>147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69">
        <v>20221007</v>
      </c>
      <c r="C105" s="44" t="s">
        <v>101</v>
      </c>
      <c r="D105" s="44" t="s">
        <v>236</v>
      </c>
      <c r="E105" s="69" t="s">
        <v>38</v>
      </c>
      <c r="F105" s="69" t="s">
        <v>138</v>
      </c>
      <c r="G105" s="66">
        <v>2400</v>
      </c>
      <c r="H105" s="66"/>
      <c r="I105" s="70">
        <f t="shared" si="0"/>
        <v>2836097</v>
      </c>
      <c r="J105" s="69">
        <v>20221007</v>
      </c>
      <c r="K105" s="69"/>
      <c r="L105" s="69" t="s">
        <v>139</v>
      </c>
      <c r="M105" s="44" t="s">
        <v>155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69">
        <v>20221007</v>
      </c>
      <c r="C106" s="44" t="s">
        <v>101</v>
      </c>
      <c r="D106" s="44" t="s">
        <v>236</v>
      </c>
      <c r="E106" s="69" t="s">
        <v>38</v>
      </c>
      <c r="F106" s="69" t="s">
        <v>138</v>
      </c>
      <c r="G106" s="66">
        <v>4000</v>
      </c>
      <c r="H106" s="66"/>
      <c r="I106" s="70">
        <f t="shared" si="0"/>
        <v>2840097</v>
      </c>
      <c r="J106" s="69">
        <v>20221007</v>
      </c>
      <c r="K106" s="69"/>
      <c r="L106" s="69" t="s">
        <v>139</v>
      </c>
      <c r="M106" s="44" t="s">
        <v>224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69">
        <v>20221007</v>
      </c>
      <c r="C107" s="44" t="s">
        <v>101</v>
      </c>
      <c r="D107" s="44" t="s">
        <v>236</v>
      </c>
      <c r="E107" s="69" t="s">
        <v>38</v>
      </c>
      <c r="F107" s="69" t="s">
        <v>138</v>
      </c>
      <c r="G107" s="66">
        <v>2400</v>
      </c>
      <c r="H107" s="66"/>
      <c r="I107" s="70">
        <f t="shared" si="0"/>
        <v>2842497</v>
      </c>
      <c r="J107" s="69">
        <v>20221007</v>
      </c>
      <c r="K107" s="69"/>
      <c r="L107" s="69" t="s">
        <v>139</v>
      </c>
      <c r="M107" s="44" t="s">
        <v>215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69">
        <v>20221007</v>
      </c>
      <c r="C108" s="44" t="s">
        <v>101</v>
      </c>
      <c r="D108" s="44" t="s">
        <v>236</v>
      </c>
      <c r="E108" s="69" t="s">
        <v>38</v>
      </c>
      <c r="F108" s="69" t="s">
        <v>138</v>
      </c>
      <c r="G108" s="66">
        <v>2400</v>
      </c>
      <c r="H108" s="66"/>
      <c r="I108" s="70">
        <f t="shared" si="0"/>
        <v>2844897</v>
      </c>
      <c r="J108" s="69">
        <v>20221007</v>
      </c>
      <c r="K108" s="69"/>
      <c r="L108" s="69" t="s">
        <v>139</v>
      </c>
      <c r="M108" s="44" t="s">
        <v>241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69">
        <v>20221007</v>
      </c>
      <c r="C109" s="44" t="s">
        <v>101</v>
      </c>
      <c r="D109" s="44" t="s">
        <v>236</v>
      </c>
      <c r="E109" s="69" t="s">
        <v>38</v>
      </c>
      <c r="F109" s="69" t="s">
        <v>138</v>
      </c>
      <c r="G109" s="66">
        <v>6400</v>
      </c>
      <c r="H109" s="66"/>
      <c r="I109" s="70">
        <f t="shared" si="0"/>
        <v>2851297</v>
      </c>
      <c r="J109" s="69">
        <v>20221007</v>
      </c>
      <c r="K109" s="69"/>
      <c r="L109" s="69" t="s">
        <v>139</v>
      </c>
      <c r="M109" s="44" t="s">
        <v>221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69">
        <v>20221007</v>
      </c>
      <c r="C110" s="44" t="s">
        <v>101</v>
      </c>
      <c r="D110" s="44" t="s">
        <v>236</v>
      </c>
      <c r="E110" s="69" t="s">
        <v>38</v>
      </c>
      <c r="F110" s="69" t="s">
        <v>138</v>
      </c>
      <c r="G110" s="66">
        <v>2400</v>
      </c>
      <c r="H110" s="66"/>
      <c r="I110" s="70">
        <f t="shared" si="0"/>
        <v>2853697</v>
      </c>
      <c r="J110" s="69">
        <v>20221007</v>
      </c>
      <c r="K110" s="69"/>
      <c r="L110" s="69" t="s">
        <v>139</v>
      </c>
      <c r="M110" s="44" t="s">
        <v>242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69">
        <v>20221007</v>
      </c>
      <c r="C111" s="44" t="s">
        <v>101</v>
      </c>
      <c r="D111" s="44" t="s">
        <v>236</v>
      </c>
      <c r="E111" s="69" t="s">
        <v>38</v>
      </c>
      <c r="F111" s="69" t="s">
        <v>138</v>
      </c>
      <c r="G111" s="66">
        <v>2400</v>
      </c>
      <c r="H111" s="66"/>
      <c r="I111" s="70">
        <f t="shared" si="0"/>
        <v>2856097</v>
      </c>
      <c r="J111" s="69">
        <v>20221007</v>
      </c>
      <c r="K111" s="69"/>
      <c r="L111" s="69" t="s">
        <v>139</v>
      </c>
      <c r="M111" s="44" t="s">
        <v>188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69">
        <v>20221007</v>
      </c>
      <c r="C112" s="44" t="s">
        <v>101</v>
      </c>
      <c r="D112" s="44" t="s">
        <v>236</v>
      </c>
      <c r="E112" s="69" t="s">
        <v>38</v>
      </c>
      <c r="F112" s="69" t="s">
        <v>138</v>
      </c>
      <c r="G112" s="66">
        <v>2400</v>
      </c>
      <c r="H112" s="66"/>
      <c r="I112" s="70">
        <f t="shared" si="0"/>
        <v>2858497</v>
      </c>
      <c r="J112" s="69">
        <v>20221007</v>
      </c>
      <c r="K112" s="69"/>
      <c r="L112" s="69" t="s">
        <v>139</v>
      </c>
      <c r="M112" s="69" t="s">
        <v>211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69">
        <v>20221008</v>
      </c>
      <c r="C113" s="44" t="s">
        <v>101</v>
      </c>
      <c r="D113" s="44" t="s">
        <v>236</v>
      </c>
      <c r="E113" s="69" t="s">
        <v>38</v>
      </c>
      <c r="F113" s="69" t="s">
        <v>138</v>
      </c>
      <c r="G113" s="66">
        <v>6400</v>
      </c>
      <c r="H113" s="66"/>
      <c r="I113" s="70">
        <f t="shared" si="0"/>
        <v>2864897</v>
      </c>
      <c r="J113" s="69">
        <v>20221008</v>
      </c>
      <c r="K113" s="69"/>
      <c r="L113" s="69" t="s">
        <v>139</v>
      </c>
      <c r="M113" s="44" t="s">
        <v>206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69">
        <v>20221009</v>
      </c>
      <c r="C114" s="44" t="s">
        <v>101</v>
      </c>
      <c r="D114" s="44" t="s">
        <v>236</v>
      </c>
      <c r="E114" s="69" t="s">
        <v>38</v>
      </c>
      <c r="F114" s="69" t="s">
        <v>138</v>
      </c>
      <c r="G114" s="66">
        <v>4000</v>
      </c>
      <c r="H114" s="66"/>
      <c r="I114" s="70">
        <f t="shared" si="0"/>
        <v>2868897</v>
      </c>
      <c r="J114" s="69">
        <v>20221009</v>
      </c>
      <c r="K114" s="69"/>
      <c r="L114" s="69" t="s">
        <v>139</v>
      </c>
      <c r="M114" s="44" t="s">
        <v>222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69">
        <v>20221010</v>
      </c>
      <c r="C115" s="44" t="s">
        <v>101</v>
      </c>
      <c r="D115" s="44" t="s">
        <v>236</v>
      </c>
      <c r="E115" s="69" t="s">
        <v>38</v>
      </c>
      <c r="F115" s="69" t="s">
        <v>138</v>
      </c>
      <c r="G115" s="66">
        <v>4000</v>
      </c>
      <c r="H115" s="66"/>
      <c r="I115" s="70">
        <f t="shared" si="0"/>
        <v>2872897</v>
      </c>
      <c r="J115" s="69">
        <v>20221010</v>
      </c>
      <c r="K115" s="69"/>
      <c r="L115" s="69" t="s">
        <v>139</v>
      </c>
      <c r="M115" s="44" t="s">
        <v>201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69">
        <v>20221010</v>
      </c>
      <c r="C116" s="44" t="s">
        <v>101</v>
      </c>
      <c r="D116" s="44" t="s">
        <v>236</v>
      </c>
      <c r="E116" s="69" t="s">
        <v>38</v>
      </c>
      <c r="F116" s="69" t="s">
        <v>138</v>
      </c>
      <c r="G116" s="66">
        <v>2400</v>
      </c>
      <c r="H116" s="66"/>
      <c r="I116" s="70">
        <f t="shared" si="0"/>
        <v>2875297</v>
      </c>
      <c r="J116" s="69">
        <v>20221010</v>
      </c>
      <c r="K116" s="69"/>
      <c r="L116" s="69" t="s">
        <v>139</v>
      </c>
      <c r="M116" s="44" t="s">
        <v>217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69">
        <v>20221010</v>
      </c>
      <c r="C117" s="44" t="s">
        <v>101</v>
      </c>
      <c r="D117" s="44" t="s">
        <v>236</v>
      </c>
      <c r="E117" s="69" t="s">
        <v>38</v>
      </c>
      <c r="F117" s="69" t="s">
        <v>138</v>
      </c>
      <c r="G117" s="66">
        <v>2400</v>
      </c>
      <c r="H117" s="66"/>
      <c r="I117" s="70">
        <f t="shared" si="0"/>
        <v>2877697</v>
      </c>
      <c r="J117" s="69">
        <v>20221010</v>
      </c>
      <c r="K117" s="69"/>
      <c r="L117" s="69" t="s">
        <v>139</v>
      </c>
      <c r="M117" s="44" t="s">
        <v>243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69">
        <v>20221010</v>
      </c>
      <c r="C118" s="44" t="s">
        <v>101</v>
      </c>
      <c r="D118" s="44" t="s">
        <v>236</v>
      </c>
      <c r="E118" s="69" t="s">
        <v>38</v>
      </c>
      <c r="F118" s="69" t="s">
        <v>138</v>
      </c>
      <c r="G118" s="66">
        <v>4000</v>
      </c>
      <c r="H118" s="66"/>
      <c r="I118" s="70">
        <f t="shared" si="0"/>
        <v>2881697</v>
      </c>
      <c r="J118" s="69">
        <v>20221010</v>
      </c>
      <c r="K118" s="69"/>
      <c r="L118" s="69" t="s">
        <v>139</v>
      </c>
      <c r="M118" s="44" t="s">
        <v>189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69">
        <v>20221010</v>
      </c>
      <c r="C119" s="44" t="s">
        <v>101</v>
      </c>
      <c r="D119" s="44" t="s">
        <v>236</v>
      </c>
      <c r="E119" s="69" t="s">
        <v>38</v>
      </c>
      <c r="F119" s="69" t="s">
        <v>138</v>
      </c>
      <c r="G119" s="66">
        <v>2400</v>
      </c>
      <c r="H119" s="66"/>
      <c r="I119" s="70">
        <f t="shared" si="0"/>
        <v>2884097</v>
      </c>
      <c r="J119" s="69">
        <v>20221010</v>
      </c>
      <c r="K119" s="69"/>
      <c r="L119" s="69" t="s">
        <v>139</v>
      </c>
      <c r="M119" s="44" t="s">
        <v>177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69">
        <v>20221010</v>
      </c>
      <c r="C120" s="44" t="s">
        <v>101</v>
      </c>
      <c r="D120" s="44" t="s">
        <v>236</v>
      </c>
      <c r="E120" s="69" t="s">
        <v>38</v>
      </c>
      <c r="F120" s="69" t="s">
        <v>138</v>
      </c>
      <c r="G120" s="66">
        <v>6400</v>
      </c>
      <c r="H120" s="66"/>
      <c r="I120" s="70">
        <f t="shared" si="0"/>
        <v>2890497</v>
      </c>
      <c r="J120" s="69">
        <v>20221010</v>
      </c>
      <c r="K120" s="69"/>
      <c r="L120" s="69" t="s">
        <v>139</v>
      </c>
      <c r="M120" s="44" t="s">
        <v>157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69">
        <v>20221010</v>
      </c>
      <c r="C121" s="44" t="s">
        <v>101</v>
      </c>
      <c r="D121" s="44" t="s">
        <v>236</v>
      </c>
      <c r="E121" s="69" t="s">
        <v>38</v>
      </c>
      <c r="F121" s="69" t="s">
        <v>138</v>
      </c>
      <c r="G121" s="66">
        <v>4000</v>
      </c>
      <c r="H121" s="66"/>
      <c r="I121" s="70">
        <f t="shared" si="0"/>
        <v>2894497</v>
      </c>
      <c r="J121" s="69">
        <v>20221010</v>
      </c>
      <c r="K121" s="69"/>
      <c r="L121" s="69" t="s">
        <v>139</v>
      </c>
      <c r="M121" s="69" t="s">
        <v>244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69">
        <v>20221010</v>
      </c>
      <c r="C122" s="44" t="s">
        <v>101</v>
      </c>
      <c r="D122" s="44" t="s">
        <v>236</v>
      </c>
      <c r="E122" s="69" t="s">
        <v>38</v>
      </c>
      <c r="F122" s="69" t="s">
        <v>138</v>
      </c>
      <c r="G122" s="66">
        <v>2400</v>
      </c>
      <c r="H122" s="66"/>
      <c r="I122" s="70">
        <f t="shared" si="0"/>
        <v>2896897</v>
      </c>
      <c r="J122" s="69">
        <v>20221010</v>
      </c>
      <c r="K122" s="69"/>
      <c r="L122" s="69" t="s">
        <v>139</v>
      </c>
      <c r="M122" s="44" t="s">
        <v>191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69">
        <v>20221010</v>
      </c>
      <c r="C123" s="44" t="s">
        <v>101</v>
      </c>
      <c r="D123" s="44" t="s">
        <v>236</v>
      </c>
      <c r="E123" s="69" t="s">
        <v>38</v>
      </c>
      <c r="F123" s="69" t="s">
        <v>138</v>
      </c>
      <c r="G123" s="66">
        <v>2400</v>
      </c>
      <c r="H123" s="66"/>
      <c r="I123" s="70">
        <f t="shared" si="0"/>
        <v>2899297</v>
      </c>
      <c r="J123" s="69">
        <v>20221010</v>
      </c>
      <c r="K123" s="69"/>
      <c r="L123" s="69" t="s">
        <v>139</v>
      </c>
      <c r="M123" s="44" t="s">
        <v>220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69">
        <v>20221014</v>
      </c>
      <c r="C124" s="69" t="s">
        <v>89</v>
      </c>
      <c r="D124" s="44" t="s">
        <v>245</v>
      </c>
      <c r="E124" s="27" t="s">
        <v>93</v>
      </c>
      <c r="F124" s="69" t="s">
        <v>229</v>
      </c>
      <c r="G124" s="66"/>
      <c r="H124" s="66">
        <v>103200</v>
      </c>
      <c r="I124" s="70">
        <f t="shared" si="0"/>
        <v>2796097</v>
      </c>
      <c r="J124" s="69">
        <v>20221014</v>
      </c>
      <c r="K124" s="69" t="s">
        <v>246</v>
      </c>
      <c r="L124" s="69" t="s">
        <v>231</v>
      </c>
      <c r="M124" s="44" t="s">
        <v>247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69">
        <v>20221016</v>
      </c>
      <c r="C125" s="69" t="s">
        <v>136</v>
      </c>
      <c r="D125" s="44" t="s">
        <v>14</v>
      </c>
      <c r="E125" s="9" t="s">
        <v>15</v>
      </c>
      <c r="F125" s="69" t="s">
        <v>138</v>
      </c>
      <c r="G125" s="66">
        <v>651000</v>
      </c>
      <c r="H125" s="66"/>
      <c r="I125" s="70">
        <f t="shared" si="0"/>
        <v>3447097</v>
      </c>
      <c r="J125" s="69">
        <v>20221016</v>
      </c>
      <c r="K125" s="69"/>
      <c r="L125" s="69" t="s">
        <v>139</v>
      </c>
      <c r="M125" s="6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69">
        <v>20221017</v>
      </c>
      <c r="C126" s="44" t="s">
        <v>101</v>
      </c>
      <c r="D126" s="44" t="s">
        <v>248</v>
      </c>
      <c r="E126" s="69" t="s">
        <v>110</v>
      </c>
      <c r="F126" s="69" t="s">
        <v>138</v>
      </c>
      <c r="G126" s="66"/>
      <c r="H126" s="66">
        <v>37500</v>
      </c>
      <c r="I126" s="70">
        <f t="shared" si="0"/>
        <v>3409597</v>
      </c>
      <c r="J126" s="69">
        <v>20221017</v>
      </c>
      <c r="K126" s="69" t="s">
        <v>249</v>
      </c>
      <c r="L126" s="44" t="s">
        <v>139</v>
      </c>
      <c r="M126" s="44" t="s">
        <v>250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69">
        <v>20221022</v>
      </c>
      <c r="C127" s="44" t="s">
        <v>101</v>
      </c>
      <c r="D127" s="44" t="s">
        <v>236</v>
      </c>
      <c r="E127" s="69" t="s">
        <v>38</v>
      </c>
      <c r="F127" s="69" t="s">
        <v>138</v>
      </c>
      <c r="G127" s="66">
        <v>4000</v>
      </c>
      <c r="H127" s="66"/>
      <c r="I127" s="70">
        <f t="shared" si="0"/>
        <v>3413597</v>
      </c>
      <c r="J127" s="69">
        <v>20221022</v>
      </c>
      <c r="K127" s="69"/>
      <c r="L127" s="69" t="s">
        <v>139</v>
      </c>
      <c r="M127" s="44" t="s">
        <v>227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69">
        <v>20221022</v>
      </c>
      <c r="C128" s="44" t="s">
        <v>101</v>
      </c>
      <c r="D128" s="44" t="s">
        <v>236</v>
      </c>
      <c r="E128" s="69" t="s">
        <v>38</v>
      </c>
      <c r="F128" s="69" t="s">
        <v>138</v>
      </c>
      <c r="G128" s="66">
        <v>4000</v>
      </c>
      <c r="H128" s="66"/>
      <c r="I128" s="70">
        <f t="shared" si="0"/>
        <v>3417597</v>
      </c>
      <c r="J128" s="69">
        <v>20221022</v>
      </c>
      <c r="K128" s="69"/>
      <c r="L128" s="69" t="s">
        <v>139</v>
      </c>
      <c r="M128" s="44" t="s">
        <v>251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69">
        <v>20221025</v>
      </c>
      <c r="C129" s="44" t="s">
        <v>101</v>
      </c>
      <c r="D129" s="44" t="s">
        <v>236</v>
      </c>
      <c r="E129" s="69" t="s">
        <v>38</v>
      </c>
      <c r="F129" s="69" t="s">
        <v>138</v>
      </c>
      <c r="G129" s="66">
        <v>17000</v>
      </c>
      <c r="H129" s="66"/>
      <c r="I129" s="70">
        <f t="shared" si="0"/>
        <v>3434597</v>
      </c>
      <c r="J129" s="69">
        <v>20221025</v>
      </c>
      <c r="K129" s="69"/>
      <c r="L129" s="69" t="s">
        <v>139</v>
      </c>
      <c r="M129" s="69" t="s">
        <v>252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69">
        <v>20221025</v>
      </c>
      <c r="C130" s="44" t="s">
        <v>101</v>
      </c>
      <c r="D130" s="44" t="s">
        <v>253</v>
      </c>
      <c r="E130" s="27" t="s">
        <v>108</v>
      </c>
      <c r="F130" s="69" t="s">
        <v>138</v>
      </c>
      <c r="G130" s="66"/>
      <c r="H130" s="66">
        <v>695300</v>
      </c>
      <c r="I130" s="70">
        <f t="shared" si="0"/>
        <v>2739297</v>
      </c>
      <c r="J130" s="69">
        <v>20221025</v>
      </c>
      <c r="K130" s="69" t="s">
        <v>254</v>
      </c>
      <c r="L130" s="69" t="s">
        <v>231</v>
      </c>
      <c r="M130" s="44" t="s">
        <v>255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69">
        <v>20221025</v>
      </c>
      <c r="C131" s="44" t="s">
        <v>101</v>
      </c>
      <c r="D131" s="44" t="s">
        <v>256</v>
      </c>
      <c r="E131" s="27" t="s">
        <v>108</v>
      </c>
      <c r="F131" s="69" t="s">
        <v>138</v>
      </c>
      <c r="G131" s="66"/>
      <c r="H131" s="66">
        <v>952000</v>
      </c>
      <c r="I131" s="70">
        <f t="shared" si="0"/>
        <v>1787297</v>
      </c>
      <c r="J131" s="69">
        <v>20221025</v>
      </c>
      <c r="K131" s="69" t="s">
        <v>257</v>
      </c>
      <c r="L131" s="69" t="s">
        <v>231</v>
      </c>
      <c r="M131" s="44" t="s">
        <v>255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69">
        <v>20221103</v>
      </c>
      <c r="C132" s="44" t="s">
        <v>56</v>
      </c>
      <c r="D132" s="44" t="s">
        <v>258</v>
      </c>
      <c r="E132" s="69" t="s">
        <v>65</v>
      </c>
      <c r="F132" s="69" t="s">
        <v>138</v>
      </c>
      <c r="G132" s="66"/>
      <c r="H132" s="66">
        <v>50000</v>
      </c>
      <c r="I132" s="70">
        <f t="shared" si="0"/>
        <v>1737297</v>
      </c>
      <c r="J132" s="69">
        <v>20221103</v>
      </c>
      <c r="K132" s="69" t="s">
        <v>259</v>
      </c>
      <c r="L132" s="69" t="s">
        <v>139</v>
      </c>
      <c r="M132" s="44" t="s">
        <v>260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69">
        <v>20221107</v>
      </c>
      <c r="C133" s="44" t="s">
        <v>56</v>
      </c>
      <c r="D133" s="44" t="s">
        <v>261</v>
      </c>
      <c r="E133" s="27" t="s">
        <v>59</v>
      </c>
      <c r="F133" s="44" t="s">
        <v>138</v>
      </c>
      <c r="G133" s="66"/>
      <c r="H133" s="66">
        <v>50000</v>
      </c>
      <c r="I133" s="70">
        <f t="shared" si="0"/>
        <v>1687297</v>
      </c>
      <c r="J133" s="69">
        <v>20221107</v>
      </c>
      <c r="K133" s="69" t="s">
        <v>262</v>
      </c>
      <c r="L133" s="69" t="s">
        <v>139</v>
      </c>
      <c r="M133" s="44" t="s">
        <v>263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69">
        <v>20221107</v>
      </c>
      <c r="C134" s="44" t="s">
        <v>56</v>
      </c>
      <c r="D134" s="69" t="s">
        <v>264</v>
      </c>
      <c r="E134" s="27" t="s">
        <v>62</v>
      </c>
      <c r="F134" s="44" t="s">
        <v>138</v>
      </c>
      <c r="G134" s="66"/>
      <c r="H134" s="66">
        <v>50000</v>
      </c>
      <c r="I134" s="70">
        <f t="shared" si="0"/>
        <v>1637297</v>
      </c>
      <c r="J134" s="69">
        <v>20221107</v>
      </c>
      <c r="K134" s="69" t="s">
        <v>265</v>
      </c>
      <c r="L134" s="69" t="s">
        <v>139</v>
      </c>
      <c r="M134" s="44" t="s">
        <v>266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69">
        <v>20221117</v>
      </c>
      <c r="C135" s="44" t="s">
        <v>77</v>
      </c>
      <c r="D135" s="44" t="s">
        <v>267</v>
      </c>
      <c r="E135" s="27" t="s">
        <v>82</v>
      </c>
      <c r="F135" s="69" t="s">
        <v>229</v>
      </c>
      <c r="G135" s="66"/>
      <c r="H135" s="66">
        <v>10000</v>
      </c>
      <c r="I135" s="70">
        <f t="shared" si="0"/>
        <v>1627297</v>
      </c>
      <c r="J135" s="69">
        <v>20221117</v>
      </c>
      <c r="K135" s="69" t="s">
        <v>268</v>
      </c>
      <c r="L135" s="69" t="s">
        <v>231</v>
      </c>
      <c r="M135" s="44" t="s">
        <v>269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69">
        <v>20221125</v>
      </c>
      <c r="C136" s="69" t="s">
        <v>101</v>
      </c>
      <c r="D136" s="44" t="s">
        <v>248</v>
      </c>
      <c r="E136" s="69" t="s">
        <v>110</v>
      </c>
      <c r="F136" s="69" t="s">
        <v>138</v>
      </c>
      <c r="G136" s="66"/>
      <c r="H136" s="66">
        <v>4000</v>
      </c>
      <c r="I136" s="70">
        <f t="shared" si="0"/>
        <v>1623297</v>
      </c>
      <c r="J136" s="69">
        <v>20221125</v>
      </c>
      <c r="K136" s="69" t="s">
        <v>270</v>
      </c>
      <c r="L136" s="69" t="s">
        <v>139</v>
      </c>
      <c r="M136" s="44" t="s">
        <v>271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69">
        <v>20221202</v>
      </c>
      <c r="C137" s="44" t="s">
        <v>77</v>
      </c>
      <c r="D137" s="69" t="s">
        <v>272</v>
      </c>
      <c r="E137" s="27" t="s">
        <v>80</v>
      </c>
      <c r="F137" s="44" t="s">
        <v>138</v>
      </c>
      <c r="G137" s="66"/>
      <c r="H137" s="66">
        <v>70000</v>
      </c>
      <c r="I137" s="70">
        <f t="shared" si="0"/>
        <v>1553297</v>
      </c>
      <c r="J137" s="69">
        <v>20221202</v>
      </c>
      <c r="K137" s="69" t="s">
        <v>273</v>
      </c>
      <c r="L137" s="69" t="s">
        <v>231</v>
      </c>
      <c r="M137" s="44" t="s">
        <v>274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69">
        <v>20221202</v>
      </c>
      <c r="C138" s="44" t="s">
        <v>77</v>
      </c>
      <c r="D138" s="44" t="s">
        <v>275</v>
      </c>
      <c r="E138" s="27" t="s">
        <v>80</v>
      </c>
      <c r="F138" s="44" t="s">
        <v>138</v>
      </c>
      <c r="G138" s="66"/>
      <c r="H138" s="66">
        <v>70000</v>
      </c>
      <c r="I138" s="70">
        <f t="shared" si="0"/>
        <v>1483297</v>
      </c>
      <c r="J138" s="69">
        <v>20221202</v>
      </c>
      <c r="K138" s="69" t="s">
        <v>276</v>
      </c>
      <c r="L138" s="69" t="s">
        <v>231</v>
      </c>
      <c r="M138" s="44" t="s">
        <v>277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69">
        <v>20221206</v>
      </c>
      <c r="C139" s="69" t="s">
        <v>89</v>
      </c>
      <c r="D139" s="44" t="s">
        <v>278</v>
      </c>
      <c r="E139" s="27" t="s">
        <v>98</v>
      </c>
      <c r="F139" s="69" t="s">
        <v>229</v>
      </c>
      <c r="G139" s="66"/>
      <c r="H139" s="66">
        <v>299900</v>
      </c>
      <c r="I139" s="70">
        <f t="shared" si="0"/>
        <v>1183397</v>
      </c>
      <c r="J139" s="69">
        <v>20221206</v>
      </c>
      <c r="K139" s="69" t="s">
        <v>279</v>
      </c>
      <c r="L139" s="69" t="s">
        <v>231</v>
      </c>
      <c r="M139" s="6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69">
        <v>20221217</v>
      </c>
      <c r="C140" s="69" t="s">
        <v>136</v>
      </c>
      <c r="D140" s="44" t="s">
        <v>12</v>
      </c>
      <c r="E140" s="69" t="s">
        <v>13</v>
      </c>
      <c r="F140" s="44" t="s">
        <v>138</v>
      </c>
      <c r="G140" s="66">
        <v>447</v>
      </c>
      <c r="H140" s="66"/>
      <c r="I140" s="70">
        <f t="shared" si="0"/>
        <v>1183844</v>
      </c>
      <c r="J140" s="69">
        <v>20221217</v>
      </c>
      <c r="K140" s="69"/>
      <c r="L140" s="69" t="s">
        <v>139</v>
      </c>
      <c r="M140" s="6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69">
        <v>20221221</v>
      </c>
      <c r="C141" s="69" t="s">
        <v>136</v>
      </c>
      <c r="D141" s="44" t="s">
        <v>113</v>
      </c>
      <c r="E141" s="9" t="s">
        <v>23</v>
      </c>
      <c r="F141" s="69" t="s">
        <v>138</v>
      </c>
      <c r="G141" s="66">
        <v>300000</v>
      </c>
      <c r="H141" s="66"/>
      <c r="I141" s="70">
        <f t="shared" si="0"/>
        <v>1483844</v>
      </c>
      <c r="J141" s="69">
        <v>20221221</v>
      </c>
      <c r="K141" s="69"/>
      <c r="L141" s="69" t="s">
        <v>139</v>
      </c>
      <c r="M141" s="6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69">
        <v>20221221</v>
      </c>
      <c r="C142" s="44" t="s">
        <v>112</v>
      </c>
      <c r="D142" s="69" t="s">
        <v>113</v>
      </c>
      <c r="E142" s="27" t="s">
        <v>114</v>
      </c>
      <c r="F142" s="69" t="s">
        <v>138</v>
      </c>
      <c r="G142" s="66"/>
      <c r="H142" s="66">
        <v>300000</v>
      </c>
      <c r="I142" s="70">
        <f t="shared" si="0"/>
        <v>1183844</v>
      </c>
      <c r="J142" s="69">
        <v>20221221</v>
      </c>
      <c r="K142" s="69" t="s">
        <v>280</v>
      </c>
      <c r="L142" s="69" t="s">
        <v>139</v>
      </c>
      <c r="M142" s="6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69">
        <v>20221222</v>
      </c>
      <c r="C143" s="69" t="s">
        <v>67</v>
      </c>
      <c r="D143" s="69" t="s">
        <v>281</v>
      </c>
      <c r="E143" s="27" t="s">
        <v>70</v>
      </c>
      <c r="F143" s="69" t="s">
        <v>229</v>
      </c>
      <c r="G143" s="66"/>
      <c r="H143" s="66">
        <v>49500</v>
      </c>
      <c r="I143" s="70">
        <f t="shared" si="0"/>
        <v>1134344</v>
      </c>
      <c r="J143" s="69">
        <v>20221222</v>
      </c>
      <c r="K143" s="69"/>
      <c r="L143" s="69" t="s">
        <v>231</v>
      </c>
      <c r="M143" s="44" t="s">
        <v>282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69">
        <v>20221222</v>
      </c>
      <c r="C144" s="69" t="s">
        <v>67</v>
      </c>
      <c r="D144" s="69" t="s">
        <v>283</v>
      </c>
      <c r="E144" s="27" t="s">
        <v>74</v>
      </c>
      <c r="F144" s="69" t="s">
        <v>229</v>
      </c>
      <c r="G144" s="66"/>
      <c r="H144" s="66">
        <v>45000</v>
      </c>
      <c r="I144" s="70">
        <f t="shared" si="0"/>
        <v>1089344</v>
      </c>
      <c r="J144" s="69">
        <v>20221222</v>
      </c>
      <c r="K144" s="69" t="s">
        <v>284</v>
      </c>
      <c r="L144" s="69" t="s">
        <v>231</v>
      </c>
      <c r="M144" s="44" t="s">
        <v>285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69">
        <v>20221223</v>
      </c>
      <c r="C145" s="44" t="s">
        <v>83</v>
      </c>
      <c r="D145" s="44" t="s">
        <v>84</v>
      </c>
      <c r="E145" s="27" t="s">
        <v>86</v>
      </c>
      <c r="F145" s="44" t="s">
        <v>229</v>
      </c>
      <c r="G145" s="66"/>
      <c r="H145" s="66">
        <v>37750</v>
      </c>
      <c r="I145" s="70">
        <f t="shared" si="0"/>
        <v>1051594</v>
      </c>
      <c r="J145" s="69">
        <v>20221223</v>
      </c>
      <c r="K145" s="69" t="s">
        <v>286</v>
      </c>
      <c r="L145" s="69" t="s">
        <v>231</v>
      </c>
      <c r="M145" s="6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69"/>
      <c r="C146" s="69"/>
      <c r="D146" s="69"/>
      <c r="E146" s="69"/>
      <c r="F146" s="69"/>
      <c r="G146" s="66"/>
      <c r="H146" s="66"/>
      <c r="I146" s="70">
        <f t="shared" si="0"/>
        <v>1051594</v>
      </c>
      <c r="J146" s="69"/>
      <c r="K146" s="69"/>
      <c r="L146" s="69"/>
      <c r="M146" s="6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69"/>
      <c r="C147" s="69"/>
      <c r="D147" s="69"/>
      <c r="E147" s="69"/>
      <c r="F147" s="69"/>
      <c r="G147" s="66"/>
      <c r="H147" s="66"/>
      <c r="I147" s="70">
        <f t="shared" si="0"/>
        <v>1051594</v>
      </c>
      <c r="J147" s="69"/>
      <c r="K147" s="69"/>
      <c r="L147" s="69"/>
      <c r="M147" s="6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69"/>
      <c r="C148" s="69"/>
      <c r="D148" s="69"/>
      <c r="E148" s="69"/>
      <c r="F148" s="69"/>
      <c r="G148" s="66"/>
      <c r="H148" s="66"/>
      <c r="I148" s="70">
        <f t="shared" si="0"/>
        <v>1051594</v>
      </c>
      <c r="J148" s="69"/>
      <c r="K148" s="69"/>
      <c r="L148" s="69"/>
      <c r="M148" s="6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69"/>
      <c r="C149" s="69"/>
      <c r="D149" s="69"/>
      <c r="E149" s="69"/>
      <c r="F149" s="69"/>
      <c r="G149" s="66"/>
      <c r="H149" s="66"/>
      <c r="I149" s="70">
        <f t="shared" si="0"/>
        <v>1051594</v>
      </c>
      <c r="J149" s="69"/>
      <c r="K149" s="69"/>
      <c r="L149" s="69"/>
      <c r="M149" s="6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69"/>
      <c r="C150" s="69"/>
      <c r="D150" s="69"/>
      <c r="E150" s="69"/>
      <c r="F150" s="69"/>
      <c r="G150" s="66"/>
      <c r="H150" s="66"/>
      <c r="I150" s="70">
        <f t="shared" si="0"/>
        <v>1051594</v>
      </c>
      <c r="J150" s="69"/>
      <c r="K150" s="69"/>
      <c r="L150" s="69"/>
      <c r="M150" s="6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69"/>
      <c r="C151" s="69"/>
      <c r="D151" s="69"/>
      <c r="E151" s="69"/>
      <c r="F151" s="69"/>
      <c r="G151" s="66"/>
      <c r="H151" s="66"/>
      <c r="I151" s="70">
        <f t="shared" si="0"/>
        <v>1051594</v>
      </c>
      <c r="J151" s="69"/>
      <c r="K151" s="69"/>
      <c r="L151" s="69"/>
      <c r="M151" s="6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69"/>
      <c r="C152" s="69"/>
      <c r="D152" s="69"/>
      <c r="E152" s="69"/>
      <c r="F152" s="69"/>
      <c r="G152" s="66"/>
      <c r="H152" s="66"/>
      <c r="I152" s="70">
        <f t="shared" si="0"/>
        <v>1051594</v>
      </c>
      <c r="J152" s="69"/>
      <c r="K152" s="69"/>
      <c r="L152" s="69"/>
      <c r="M152" s="6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69"/>
      <c r="C153" s="69"/>
      <c r="D153" s="69"/>
      <c r="E153" s="69"/>
      <c r="F153" s="69"/>
      <c r="G153" s="66"/>
      <c r="H153" s="66"/>
      <c r="I153" s="70">
        <f t="shared" si="0"/>
        <v>1051594</v>
      </c>
      <c r="J153" s="69"/>
      <c r="K153" s="69"/>
      <c r="L153" s="69"/>
      <c r="M153" s="6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69"/>
      <c r="C154" s="69"/>
      <c r="D154" s="69"/>
      <c r="E154" s="69"/>
      <c r="F154" s="69"/>
      <c r="G154" s="66"/>
      <c r="H154" s="66"/>
      <c r="I154" s="70">
        <f t="shared" si="0"/>
        <v>1051594</v>
      </c>
      <c r="J154" s="69"/>
      <c r="K154" s="69"/>
      <c r="L154" s="69"/>
      <c r="M154" s="6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69"/>
      <c r="C155" s="69"/>
      <c r="D155" s="69"/>
      <c r="E155" s="69"/>
      <c r="F155" s="69"/>
      <c r="G155" s="66"/>
      <c r="H155" s="66"/>
      <c r="I155" s="70">
        <f t="shared" si="0"/>
        <v>1051594</v>
      </c>
      <c r="J155" s="69"/>
      <c r="K155" s="69"/>
      <c r="L155" s="69"/>
      <c r="M155" s="6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69"/>
      <c r="C156" s="69"/>
      <c r="D156" s="69"/>
      <c r="E156" s="69"/>
      <c r="F156" s="69"/>
      <c r="G156" s="66"/>
      <c r="H156" s="66"/>
      <c r="I156" s="70">
        <f t="shared" si="0"/>
        <v>1051594</v>
      </c>
      <c r="J156" s="69"/>
      <c r="K156" s="69"/>
      <c r="L156" s="69"/>
      <c r="M156" s="6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69"/>
      <c r="C157" s="69"/>
      <c r="D157" s="69"/>
      <c r="E157" s="69"/>
      <c r="F157" s="69"/>
      <c r="G157" s="66"/>
      <c r="H157" s="66"/>
      <c r="I157" s="70">
        <f t="shared" si="0"/>
        <v>1051594</v>
      </c>
      <c r="J157" s="69"/>
      <c r="K157" s="69"/>
      <c r="L157" s="69"/>
      <c r="M157" s="6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69"/>
      <c r="C158" s="69"/>
      <c r="D158" s="69"/>
      <c r="E158" s="69"/>
      <c r="F158" s="69"/>
      <c r="G158" s="66"/>
      <c r="H158" s="66"/>
      <c r="I158" s="70">
        <f t="shared" si="0"/>
        <v>1051594</v>
      </c>
      <c r="J158" s="69"/>
      <c r="K158" s="69"/>
      <c r="L158" s="69"/>
      <c r="M158" s="6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69"/>
      <c r="C159" s="69"/>
      <c r="D159" s="69"/>
      <c r="E159" s="69"/>
      <c r="F159" s="69"/>
      <c r="G159" s="66"/>
      <c r="H159" s="66"/>
      <c r="I159" s="70">
        <f t="shared" si="0"/>
        <v>1051594</v>
      </c>
      <c r="J159" s="69"/>
      <c r="K159" s="69"/>
      <c r="L159" s="69"/>
      <c r="M159" s="6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69"/>
      <c r="C160" s="69"/>
      <c r="D160" s="69"/>
      <c r="E160" s="69"/>
      <c r="F160" s="69"/>
      <c r="G160" s="66"/>
      <c r="H160" s="66"/>
      <c r="I160" s="70">
        <f t="shared" si="0"/>
        <v>1051594</v>
      </c>
      <c r="J160" s="69"/>
      <c r="K160" s="69"/>
      <c r="L160" s="69"/>
      <c r="M160" s="6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69"/>
      <c r="C161" s="69"/>
      <c r="D161" s="69"/>
      <c r="E161" s="69"/>
      <c r="F161" s="69"/>
      <c r="G161" s="66"/>
      <c r="H161" s="66"/>
      <c r="I161" s="70">
        <f t="shared" si="0"/>
        <v>1051594</v>
      </c>
      <c r="J161" s="69"/>
      <c r="K161" s="69"/>
      <c r="L161" s="69"/>
      <c r="M161" s="6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69"/>
      <c r="C162" s="69"/>
      <c r="D162" s="69"/>
      <c r="E162" s="69"/>
      <c r="F162" s="69"/>
      <c r="G162" s="66"/>
      <c r="H162" s="66"/>
      <c r="I162" s="70">
        <f t="shared" si="0"/>
        <v>1051594</v>
      </c>
      <c r="J162" s="69"/>
      <c r="K162" s="69"/>
      <c r="L162" s="69"/>
      <c r="M162" s="6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69"/>
      <c r="C163" s="69"/>
      <c r="D163" s="69"/>
      <c r="E163" s="69"/>
      <c r="F163" s="69"/>
      <c r="G163" s="66"/>
      <c r="H163" s="66"/>
      <c r="I163" s="70">
        <f t="shared" si="0"/>
        <v>1051594</v>
      </c>
      <c r="J163" s="69"/>
      <c r="K163" s="69"/>
      <c r="L163" s="69"/>
      <c r="M163" s="6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69"/>
      <c r="C164" s="69"/>
      <c r="D164" s="69"/>
      <c r="E164" s="69"/>
      <c r="F164" s="69"/>
      <c r="G164" s="66"/>
      <c r="H164" s="66"/>
      <c r="I164" s="70">
        <f t="shared" si="0"/>
        <v>1051594</v>
      </c>
      <c r="J164" s="69"/>
      <c r="K164" s="69"/>
      <c r="L164" s="69"/>
      <c r="M164" s="6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69"/>
      <c r="C165" s="69"/>
      <c r="D165" s="69"/>
      <c r="E165" s="69"/>
      <c r="F165" s="69"/>
      <c r="G165" s="66"/>
      <c r="H165" s="66"/>
      <c r="I165" s="70">
        <f t="shared" si="0"/>
        <v>1051594</v>
      </c>
      <c r="J165" s="69"/>
      <c r="K165" s="69"/>
      <c r="L165" s="69"/>
      <c r="M165" s="6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69"/>
      <c r="C166" s="69"/>
      <c r="D166" s="69"/>
      <c r="E166" s="69"/>
      <c r="F166" s="69"/>
      <c r="G166" s="66"/>
      <c r="H166" s="66"/>
      <c r="I166" s="70">
        <f t="shared" si="0"/>
        <v>1051594</v>
      </c>
      <c r="J166" s="69"/>
      <c r="K166" s="69"/>
      <c r="L166" s="69"/>
      <c r="M166" s="6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69"/>
      <c r="C167" s="69"/>
      <c r="D167" s="69"/>
      <c r="E167" s="69"/>
      <c r="F167" s="69"/>
      <c r="G167" s="66"/>
      <c r="H167" s="66"/>
      <c r="I167" s="70">
        <f t="shared" si="0"/>
        <v>1051594</v>
      </c>
      <c r="J167" s="69"/>
      <c r="K167" s="69"/>
      <c r="L167" s="69"/>
      <c r="M167" s="6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69"/>
      <c r="C168" s="69"/>
      <c r="D168" s="69"/>
      <c r="E168" s="69"/>
      <c r="F168" s="69"/>
      <c r="G168" s="66"/>
      <c r="H168" s="66"/>
      <c r="I168" s="70">
        <f t="shared" si="0"/>
        <v>1051594</v>
      </c>
      <c r="J168" s="69"/>
      <c r="K168" s="69"/>
      <c r="L168" s="69"/>
      <c r="M168" s="6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69"/>
      <c r="C169" s="69"/>
      <c r="D169" s="69"/>
      <c r="E169" s="69"/>
      <c r="F169" s="69"/>
      <c r="G169" s="66"/>
      <c r="H169" s="66"/>
      <c r="I169" s="70">
        <f t="shared" si="0"/>
        <v>1051594</v>
      </c>
      <c r="J169" s="69"/>
      <c r="K169" s="69"/>
      <c r="L169" s="69"/>
      <c r="M169" s="6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69"/>
      <c r="C170" s="69"/>
      <c r="D170" s="69"/>
      <c r="E170" s="69"/>
      <c r="F170" s="69"/>
      <c r="G170" s="66"/>
      <c r="H170" s="66"/>
      <c r="I170" s="70">
        <f t="shared" si="0"/>
        <v>1051594</v>
      </c>
      <c r="J170" s="69"/>
      <c r="K170" s="69"/>
      <c r="L170" s="69"/>
      <c r="M170" s="6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69"/>
      <c r="C171" s="69"/>
      <c r="D171" s="69"/>
      <c r="E171" s="69"/>
      <c r="F171" s="69"/>
      <c r="G171" s="66"/>
      <c r="H171" s="66"/>
      <c r="I171" s="70">
        <f t="shared" si="0"/>
        <v>1051594</v>
      </c>
      <c r="J171" s="69"/>
      <c r="K171" s="69"/>
      <c r="L171" s="69"/>
      <c r="M171" s="6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69"/>
      <c r="C172" s="69"/>
      <c r="D172" s="69"/>
      <c r="E172" s="69"/>
      <c r="F172" s="69"/>
      <c r="G172" s="66"/>
      <c r="H172" s="66"/>
      <c r="I172" s="70">
        <f t="shared" si="0"/>
        <v>1051594</v>
      </c>
      <c r="J172" s="69"/>
      <c r="K172" s="69"/>
      <c r="L172" s="69"/>
      <c r="M172" s="6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69"/>
      <c r="C173" s="69"/>
      <c r="D173" s="69"/>
      <c r="E173" s="69"/>
      <c r="F173" s="69"/>
      <c r="G173" s="66"/>
      <c r="H173" s="66"/>
      <c r="I173" s="70">
        <f t="shared" si="0"/>
        <v>1051594</v>
      </c>
      <c r="J173" s="69"/>
      <c r="K173" s="69"/>
      <c r="L173" s="69"/>
      <c r="M173" s="6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69"/>
      <c r="C174" s="69"/>
      <c r="D174" s="69"/>
      <c r="E174" s="69"/>
      <c r="F174" s="69"/>
      <c r="G174" s="66"/>
      <c r="H174" s="66"/>
      <c r="I174" s="70">
        <f t="shared" si="0"/>
        <v>1051594</v>
      </c>
      <c r="J174" s="69"/>
      <c r="K174" s="69"/>
      <c r="L174" s="69"/>
      <c r="M174" s="6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69"/>
      <c r="C175" s="69"/>
      <c r="D175" s="69"/>
      <c r="E175" s="69"/>
      <c r="F175" s="69"/>
      <c r="G175" s="66"/>
      <c r="H175" s="66"/>
      <c r="I175" s="70">
        <f t="shared" si="0"/>
        <v>1051594</v>
      </c>
      <c r="J175" s="69"/>
      <c r="K175" s="69"/>
      <c r="L175" s="69"/>
      <c r="M175" s="6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69"/>
      <c r="C176" s="69"/>
      <c r="D176" s="69"/>
      <c r="E176" s="69"/>
      <c r="F176" s="69"/>
      <c r="G176" s="66"/>
      <c r="H176" s="66"/>
      <c r="I176" s="70">
        <f t="shared" si="0"/>
        <v>1051594</v>
      </c>
      <c r="J176" s="69"/>
      <c r="K176" s="69"/>
      <c r="L176" s="69"/>
      <c r="M176" s="6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69"/>
      <c r="C177" s="69"/>
      <c r="D177" s="69"/>
      <c r="E177" s="69"/>
      <c r="F177" s="69"/>
      <c r="G177" s="66"/>
      <c r="H177" s="66"/>
      <c r="I177" s="70">
        <f t="shared" si="0"/>
        <v>1051594</v>
      </c>
      <c r="J177" s="69"/>
      <c r="K177" s="69"/>
      <c r="L177" s="69"/>
      <c r="M177" s="6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69"/>
      <c r="C178" s="69"/>
      <c r="D178" s="69"/>
      <c r="E178" s="69"/>
      <c r="F178" s="69"/>
      <c r="G178" s="66"/>
      <c r="H178" s="66"/>
      <c r="I178" s="70">
        <f t="shared" si="0"/>
        <v>1051594</v>
      </c>
      <c r="J178" s="69"/>
      <c r="K178" s="69"/>
      <c r="L178" s="69"/>
      <c r="M178" s="6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69"/>
      <c r="C179" s="69"/>
      <c r="D179" s="69"/>
      <c r="E179" s="69"/>
      <c r="F179" s="69"/>
      <c r="G179" s="66"/>
      <c r="H179" s="66"/>
      <c r="I179" s="70">
        <f t="shared" si="0"/>
        <v>1051594</v>
      </c>
      <c r="J179" s="69"/>
      <c r="K179" s="69"/>
      <c r="L179" s="69"/>
      <c r="M179" s="6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69"/>
      <c r="C180" s="69"/>
      <c r="D180" s="69"/>
      <c r="E180" s="69"/>
      <c r="F180" s="69"/>
      <c r="G180" s="66"/>
      <c r="H180" s="66"/>
      <c r="I180" s="70">
        <f t="shared" si="0"/>
        <v>1051594</v>
      </c>
      <c r="J180" s="69"/>
      <c r="K180" s="69"/>
      <c r="L180" s="69"/>
      <c r="M180" s="6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69"/>
      <c r="C181" s="69"/>
      <c r="D181" s="69"/>
      <c r="E181" s="69"/>
      <c r="F181" s="69"/>
      <c r="G181" s="66"/>
      <c r="H181" s="66"/>
      <c r="I181" s="70">
        <f t="shared" si="0"/>
        <v>1051594</v>
      </c>
      <c r="J181" s="69"/>
      <c r="K181" s="69"/>
      <c r="L181" s="69"/>
      <c r="M181" s="6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69"/>
      <c r="C182" s="69"/>
      <c r="D182" s="69"/>
      <c r="E182" s="69"/>
      <c r="F182" s="69"/>
      <c r="G182" s="66"/>
      <c r="H182" s="66"/>
      <c r="I182" s="70">
        <f t="shared" si="0"/>
        <v>1051594</v>
      </c>
      <c r="J182" s="69"/>
      <c r="K182" s="69"/>
      <c r="L182" s="69"/>
      <c r="M182" s="6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69"/>
      <c r="C183" s="69"/>
      <c r="D183" s="69"/>
      <c r="E183" s="69"/>
      <c r="F183" s="69"/>
      <c r="G183" s="66"/>
      <c r="H183" s="66"/>
      <c r="I183" s="70">
        <f t="shared" si="0"/>
        <v>1051594</v>
      </c>
      <c r="J183" s="69"/>
      <c r="K183" s="69"/>
      <c r="L183" s="69"/>
      <c r="M183" s="6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69"/>
      <c r="C184" s="69"/>
      <c r="D184" s="69"/>
      <c r="E184" s="69"/>
      <c r="F184" s="69"/>
      <c r="G184" s="66"/>
      <c r="H184" s="66"/>
      <c r="I184" s="70">
        <f t="shared" si="0"/>
        <v>1051594</v>
      </c>
      <c r="J184" s="69"/>
      <c r="K184" s="69"/>
      <c r="L184" s="69"/>
      <c r="M184" s="6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69"/>
      <c r="C185" s="69"/>
      <c r="D185" s="69"/>
      <c r="E185" s="69"/>
      <c r="F185" s="69"/>
      <c r="G185" s="66"/>
      <c r="H185" s="66"/>
      <c r="I185" s="70">
        <f t="shared" si="0"/>
        <v>1051594</v>
      </c>
      <c r="J185" s="69"/>
      <c r="K185" s="69"/>
      <c r="L185" s="69"/>
      <c r="M185" s="6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69"/>
      <c r="C186" s="69"/>
      <c r="D186" s="69"/>
      <c r="E186" s="69"/>
      <c r="F186" s="69"/>
      <c r="G186" s="66"/>
      <c r="H186" s="66"/>
      <c r="I186" s="70">
        <f t="shared" si="0"/>
        <v>1051594</v>
      </c>
      <c r="J186" s="69"/>
      <c r="K186" s="69"/>
      <c r="L186" s="69"/>
      <c r="M186" s="6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69"/>
      <c r="C187" s="69"/>
      <c r="D187" s="69"/>
      <c r="E187" s="69"/>
      <c r="F187" s="69"/>
      <c r="G187" s="66"/>
      <c r="H187" s="66"/>
      <c r="I187" s="70">
        <f t="shared" si="0"/>
        <v>1051594</v>
      </c>
      <c r="J187" s="69"/>
      <c r="K187" s="69"/>
      <c r="L187" s="69"/>
      <c r="M187" s="6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69"/>
      <c r="C188" s="69"/>
      <c r="D188" s="69"/>
      <c r="E188" s="69"/>
      <c r="F188" s="69"/>
      <c r="G188" s="66"/>
      <c r="H188" s="66"/>
      <c r="I188" s="70">
        <f t="shared" si="0"/>
        <v>1051594</v>
      </c>
      <c r="J188" s="69"/>
      <c r="K188" s="69"/>
      <c r="L188" s="69"/>
      <c r="M188" s="6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69"/>
      <c r="C189" s="69"/>
      <c r="D189" s="69"/>
      <c r="E189" s="69"/>
      <c r="F189" s="69"/>
      <c r="G189" s="66"/>
      <c r="H189" s="66"/>
      <c r="I189" s="70">
        <f t="shared" si="0"/>
        <v>1051594</v>
      </c>
      <c r="J189" s="69"/>
      <c r="K189" s="69"/>
      <c r="L189" s="69"/>
      <c r="M189" s="6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69"/>
      <c r="C190" s="69"/>
      <c r="D190" s="69"/>
      <c r="E190" s="69"/>
      <c r="F190" s="69"/>
      <c r="G190" s="66"/>
      <c r="H190" s="66"/>
      <c r="I190" s="70">
        <f t="shared" si="0"/>
        <v>1051594</v>
      </c>
      <c r="J190" s="69"/>
      <c r="K190" s="69"/>
      <c r="L190" s="69"/>
      <c r="M190" s="6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69"/>
      <c r="C191" s="69"/>
      <c r="D191" s="69"/>
      <c r="E191" s="69"/>
      <c r="F191" s="69"/>
      <c r="G191" s="66"/>
      <c r="H191" s="66"/>
      <c r="I191" s="70">
        <f t="shared" si="0"/>
        <v>1051594</v>
      </c>
      <c r="J191" s="69"/>
      <c r="K191" s="69"/>
      <c r="L191" s="69"/>
      <c r="M191" s="6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69"/>
      <c r="C192" s="69"/>
      <c r="D192" s="69"/>
      <c r="E192" s="69"/>
      <c r="F192" s="69"/>
      <c r="G192" s="66"/>
      <c r="H192" s="66"/>
      <c r="I192" s="70">
        <f t="shared" si="0"/>
        <v>1051594</v>
      </c>
      <c r="J192" s="69"/>
      <c r="K192" s="69"/>
      <c r="L192" s="69"/>
      <c r="M192" s="6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69"/>
      <c r="C193" s="69"/>
      <c r="D193" s="69"/>
      <c r="E193" s="69"/>
      <c r="F193" s="69"/>
      <c r="G193" s="66"/>
      <c r="H193" s="66"/>
      <c r="I193" s="70">
        <f t="shared" si="0"/>
        <v>1051594</v>
      </c>
      <c r="J193" s="69"/>
      <c r="K193" s="69"/>
      <c r="L193" s="69"/>
      <c r="M193" s="6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69"/>
      <c r="C194" s="69"/>
      <c r="D194" s="69"/>
      <c r="E194" s="69"/>
      <c r="F194" s="69"/>
      <c r="G194" s="66"/>
      <c r="H194" s="66"/>
      <c r="I194" s="70">
        <f t="shared" si="0"/>
        <v>1051594</v>
      </c>
      <c r="J194" s="69"/>
      <c r="K194" s="69"/>
      <c r="L194" s="69"/>
      <c r="M194" s="6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69"/>
      <c r="C195" s="69"/>
      <c r="D195" s="69"/>
      <c r="E195" s="69"/>
      <c r="F195" s="69"/>
      <c r="G195" s="66"/>
      <c r="H195" s="66"/>
      <c r="I195" s="70">
        <f t="shared" si="0"/>
        <v>1051594</v>
      </c>
      <c r="J195" s="69"/>
      <c r="K195" s="69"/>
      <c r="L195" s="69"/>
      <c r="M195" s="6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69"/>
      <c r="C196" s="69"/>
      <c r="D196" s="69"/>
      <c r="E196" s="69"/>
      <c r="F196" s="69"/>
      <c r="G196" s="66"/>
      <c r="H196" s="66"/>
      <c r="I196" s="70">
        <f t="shared" si="0"/>
        <v>1051594</v>
      </c>
      <c r="J196" s="69"/>
      <c r="K196" s="69"/>
      <c r="L196" s="69"/>
      <c r="M196" s="6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69"/>
      <c r="C197" s="69"/>
      <c r="D197" s="69"/>
      <c r="E197" s="69"/>
      <c r="F197" s="69"/>
      <c r="G197" s="66"/>
      <c r="H197" s="66"/>
      <c r="I197" s="70">
        <f t="shared" si="0"/>
        <v>1051594</v>
      </c>
      <c r="J197" s="69"/>
      <c r="K197" s="69"/>
      <c r="L197" s="69"/>
      <c r="M197" s="6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69"/>
      <c r="C198" s="69"/>
      <c r="D198" s="69"/>
      <c r="E198" s="69"/>
      <c r="F198" s="69"/>
      <c r="G198" s="66"/>
      <c r="H198" s="66"/>
      <c r="I198" s="70">
        <f t="shared" si="0"/>
        <v>1051594</v>
      </c>
      <c r="J198" s="69"/>
      <c r="K198" s="69"/>
      <c r="L198" s="69"/>
      <c r="M198" s="6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69"/>
      <c r="C199" s="69"/>
      <c r="D199" s="69"/>
      <c r="E199" s="69"/>
      <c r="F199" s="69"/>
      <c r="G199" s="66"/>
      <c r="H199" s="66"/>
      <c r="I199" s="70">
        <f t="shared" si="0"/>
        <v>1051594</v>
      </c>
      <c r="J199" s="69"/>
      <c r="K199" s="69"/>
      <c r="L199" s="69"/>
      <c r="M199" s="6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69"/>
      <c r="C200" s="69"/>
      <c r="D200" s="69"/>
      <c r="E200" s="69"/>
      <c r="F200" s="69"/>
      <c r="G200" s="66"/>
      <c r="H200" s="66"/>
      <c r="I200" s="70">
        <f t="shared" si="0"/>
        <v>1051594</v>
      </c>
      <c r="J200" s="69"/>
      <c r="K200" s="69"/>
      <c r="L200" s="69"/>
      <c r="M200" s="6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69"/>
      <c r="C201" s="69"/>
      <c r="D201" s="69"/>
      <c r="E201" s="69"/>
      <c r="F201" s="69"/>
      <c r="G201" s="66"/>
      <c r="H201" s="66"/>
      <c r="I201" s="70">
        <f t="shared" si="0"/>
        <v>1051594</v>
      </c>
      <c r="J201" s="69"/>
      <c r="K201" s="69"/>
      <c r="L201" s="69"/>
      <c r="M201" s="6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69"/>
      <c r="C202" s="69"/>
      <c r="D202" s="69"/>
      <c r="E202" s="69"/>
      <c r="F202" s="69"/>
      <c r="G202" s="66"/>
      <c r="H202" s="66"/>
      <c r="I202" s="70">
        <f t="shared" si="0"/>
        <v>1051594</v>
      </c>
      <c r="J202" s="69"/>
      <c r="K202" s="69"/>
      <c r="L202" s="69"/>
      <c r="M202" s="6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69"/>
      <c r="C203" s="69"/>
      <c r="D203" s="69"/>
      <c r="E203" s="69"/>
      <c r="F203" s="69"/>
      <c r="G203" s="66"/>
      <c r="H203" s="66"/>
      <c r="I203" s="70">
        <f t="shared" si="0"/>
        <v>1051594</v>
      </c>
      <c r="J203" s="69"/>
      <c r="K203" s="69"/>
      <c r="L203" s="69"/>
      <c r="M203" s="6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69"/>
      <c r="C204" s="69"/>
      <c r="D204" s="69"/>
      <c r="E204" s="69"/>
      <c r="F204" s="69"/>
      <c r="G204" s="66"/>
      <c r="H204" s="66"/>
      <c r="I204" s="70">
        <f t="shared" si="0"/>
        <v>1051594</v>
      </c>
      <c r="J204" s="69"/>
      <c r="K204" s="69"/>
      <c r="L204" s="69"/>
      <c r="M204" s="6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69"/>
      <c r="C205" s="69"/>
      <c r="D205" s="69"/>
      <c r="E205" s="69"/>
      <c r="F205" s="69"/>
      <c r="G205" s="66"/>
      <c r="H205" s="66"/>
      <c r="I205" s="70">
        <f t="shared" si="0"/>
        <v>1051594</v>
      </c>
      <c r="J205" s="69"/>
      <c r="K205" s="69"/>
      <c r="L205" s="69"/>
      <c r="M205" s="6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69"/>
      <c r="C206" s="69"/>
      <c r="D206" s="69"/>
      <c r="E206" s="69"/>
      <c r="F206" s="69"/>
      <c r="G206" s="66"/>
      <c r="H206" s="66"/>
      <c r="I206" s="70">
        <f t="shared" si="0"/>
        <v>1051594</v>
      </c>
      <c r="J206" s="69"/>
      <c r="K206" s="69"/>
      <c r="L206" s="69"/>
      <c r="M206" s="6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69"/>
      <c r="C207" s="69"/>
      <c r="D207" s="69"/>
      <c r="E207" s="69"/>
      <c r="F207" s="69"/>
      <c r="G207" s="66"/>
      <c r="H207" s="66"/>
      <c r="I207" s="70">
        <f t="shared" si="0"/>
        <v>1051594</v>
      </c>
      <c r="J207" s="69"/>
      <c r="K207" s="69"/>
      <c r="L207" s="69"/>
      <c r="M207" s="6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69"/>
      <c r="C208" s="69"/>
      <c r="D208" s="69"/>
      <c r="E208" s="69"/>
      <c r="F208" s="69"/>
      <c r="G208" s="66"/>
      <c r="H208" s="66"/>
      <c r="I208" s="70">
        <f t="shared" si="0"/>
        <v>1051594</v>
      </c>
      <c r="J208" s="69"/>
      <c r="K208" s="69"/>
      <c r="L208" s="69"/>
      <c r="M208" s="6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69"/>
      <c r="C209" s="69"/>
      <c r="D209" s="69"/>
      <c r="E209" s="69"/>
      <c r="F209" s="69"/>
      <c r="G209" s="66"/>
      <c r="H209" s="66"/>
      <c r="I209" s="70">
        <f t="shared" si="0"/>
        <v>1051594</v>
      </c>
      <c r="J209" s="69"/>
      <c r="K209" s="69"/>
      <c r="L209" s="69"/>
      <c r="M209" s="6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69"/>
      <c r="C210" s="69"/>
      <c r="D210" s="69"/>
      <c r="E210" s="69"/>
      <c r="F210" s="69"/>
      <c r="G210" s="66"/>
      <c r="H210" s="66"/>
      <c r="I210" s="70">
        <f t="shared" si="0"/>
        <v>1051594</v>
      </c>
      <c r="J210" s="69"/>
      <c r="K210" s="69"/>
      <c r="L210" s="69"/>
      <c r="M210" s="6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69"/>
      <c r="C211" s="69"/>
      <c r="D211" s="69"/>
      <c r="E211" s="69"/>
      <c r="F211" s="69"/>
      <c r="G211" s="66"/>
      <c r="H211" s="66"/>
      <c r="I211" s="70"/>
      <c r="J211" s="69"/>
      <c r="K211" s="69"/>
      <c r="L211" s="69"/>
      <c r="M211" s="6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69"/>
      <c r="C212" s="69"/>
      <c r="D212" s="69"/>
      <c r="E212" s="69"/>
      <c r="F212" s="69"/>
      <c r="G212" s="66"/>
      <c r="H212" s="66"/>
      <c r="I212" s="70"/>
      <c r="J212" s="69"/>
      <c r="K212" s="69"/>
      <c r="L212" s="69"/>
      <c r="M212" s="6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69"/>
      <c r="C213" s="69"/>
      <c r="D213" s="69"/>
      <c r="E213" s="69"/>
      <c r="F213" s="69"/>
      <c r="G213" s="66"/>
      <c r="H213" s="66"/>
      <c r="I213" s="70"/>
      <c r="J213" s="69"/>
      <c r="K213" s="69"/>
      <c r="L213" s="69"/>
      <c r="M213" s="6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69"/>
      <c r="C214" s="69"/>
      <c r="D214" s="69"/>
      <c r="E214" s="69"/>
      <c r="F214" s="69"/>
      <c r="G214" s="66"/>
      <c r="H214" s="66"/>
      <c r="I214" s="70"/>
      <c r="J214" s="69"/>
      <c r="K214" s="69"/>
      <c r="L214" s="69"/>
      <c r="M214" s="6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69"/>
      <c r="C215" s="69"/>
      <c r="D215" s="69"/>
      <c r="E215" s="69"/>
      <c r="F215" s="69"/>
      <c r="G215" s="66"/>
      <c r="H215" s="66"/>
      <c r="I215" s="70"/>
      <c r="J215" s="69"/>
      <c r="K215" s="69"/>
      <c r="L215" s="69"/>
      <c r="M215" s="6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69"/>
      <c r="C216" s="69"/>
      <c r="D216" s="69"/>
      <c r="E216" s="69"/>
      <c r="F216" s="69"/>
      <c r="G216" s="66"/>
      <c r="H216" s="66"/>
      <c r="I216" s="70"/>
      <c r="J216" s="69"/>
      <c r="K216" s="69"/>
      <c r="L216" s="69"/>
      <c r="M216" s="6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69"/>
      <c r="C217" s="69"/>
      <c r="D217" s="69"/>
      <c r="E217" s="69"/>
      <c r="F217" s="69"/>
      <c r="G217" s="66"/>
      <c r="H217" s="66"/>
      <c r="I217" s="70"/>
      <c r="J217" s="69"/>
      <c r="K217" s="69"/>
      <c r="L217" s="69"/>
      <c r="M217" s="6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69"/>
      <c r="C218" s="69"/>
      <c r="D218" s="69"/>
      <c r="E218" s="69"/>
      <c r="F218" s="69"/>
      <c r="G218" s="66"/>
      <c r="H218" s="66"/>
      <c r="I218" s="70"/>
      <c r="J218" s="69"/>
      <c r="K218" s="69"/>
      <c r="L218" s="69"/>
      <c r="M218" s="6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69"/>
      <c r="C219" s="69"/>
      <c r="D219" s="69"/>
      <c r="E219" s="69"/>
      <c r="F219" s="69"/>
      <c r="G219" s="66"/>
      <c r="H219" s="66"/>
      <c r="I219" s="70"/>
      <c r="J219" s="69"/>
      <c r="K219" s="69"/>
      <c r="L219" s="69"/>
      <c r="M219" s="6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69"/>
      <c r="C220" s="69"/>
      <c r="D220" s="69"/>
      <c r="E220" s="69"/>
      <c r="F220" s="69"/>
      <c r="G220" s="66"/>
      <c r="H220" s="66"/>
      <c r="I220" s="70"/>
      <c r="J220" s="69"/>
      <c r="K220" s="69"/>
      <c r="L220" s="69"/>
      <c r="M220" s="6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69"/>
      <c r="C221" s="69"/>
      <c r="D221" s="69"/>
      <c r="E221" s="69"/>
      <c r="F221" s="69"/>
      <c r="G221" s="66"/>
      <c r="H221" s="66"/>
      <c r="I221" s="70"/>
      <c r="J221" s="69"/>
      <c r="K221" s="69"/>
      <c r="L221" s="69"/>
      <c r="M221" s="6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69"/>
      <c r="C222" s="69"/>
      <c r="D222" s="69"/>
      <c r="E222" s="69"/>
      <c r="F222" s="69"/>
      <c r="G222" s="66"/>
      <c r="H222" s="66"/>
      <c r="I222" s="70"/>
      <c r="J222" s="69"/>
      <c r="K222" s="69"/>
      <c r="L222" s="69"/>
      <c r="M222" s="6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69"/>
      <c r="C223" s="69"/>
      <c r="D223" s="69"/>
      <c r="E223" s="69"/>
      <c r="F223" s="69"/>
      <c r="G223" s="66"/>
      <c r="H223" s="66"/>
      <c r="I223" s="70"/>
      <c r="J223" s="69"/>
      <c r="K223" s="69"/>
      <c r="L223" s="69"/>
      <c r="M223" s="6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69"/>
      <c r="C224" s="69"/>
      <c r="D224" s="69"/>
      <c r="E224" s="69"/>
      <c r="F224" s="69"/>
      <c r="G224" s="66"/>
      <c r="H224" s="66"/>
      <c r="I224" s="70"/>
      <c r="J224" s="69"/>
      <c r="K224" s="69"/>
      <c r="L224" s="69"/>
      <c r="M224" s="6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69"/>
      <c r="C225" s="69"/>
      <c r="D225" s="69"/>
      <c r="E225" s="69"/>
      <c r="F225" s="69"/>
      <c r="G225" s="66"/>
      <c r="H225" s="66"/>
      <c r="I225" s="70"/>
      <c r="J225" s="69"/>
      <c r="K225" s="69"/>
      <c r="L225" s="69"/>
      <c r="M225" s="6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69"/>
      <c r="C226" s="69"/>
      <c r="D226" s="69"/>
      <c r="E226" s="69"/>
      <c r="F226" s="69"/>
      <c r="G226" s="66"/>
      <c r="H226" s="66"/>
      <c r="I226" s="70"/>
      <c r="J226" s="69"/>
      <c r="K226" s="69"/>
      <c r="L226" s="69"/>
      <c r="M226" s="6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69"/>
      <c r="C227" s="69"/>
      <c r="D227" s="69"/>
      <c r="E227" s="69"/>
      <c r="F227" s="69"/>
      <c r="G227" s="66"/>
      <c r="H227" s="66"/>
      <c r="I227" s="70"/>
      <c r="J227" s="69"/>
      <c r="K227" s="69"/>
      <c r="L227" s="69"/>
      <c r="M227" s="6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69"/>
      <c r="C228" s="69"/>
      <c r="D228" s="69"/>
      <c r="E228" s="69"/>
      <c r="F228" s="69"/>
      <c r="G228" s="66"/>
      <c r="H228" s="66"/>
      <c r="I228" s="70"/>
      <c r="J228" s="69"/>
      <c r="K228" s="69"/>
      <c r="L228" s="69"/>
      <c r="M228" s="6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69"/>
      <c r="C229" s="69"/>
      <c r="D229" s="69"/>
      <c r="E229" s="69"/>
      <c r="F229" s="69"/>
      <c r="G229" s="66"/>
      <c r="H229" s="66"/>
      <c r="I229" s="70"/>
      <c r="J229" s="69"/>
      <c r="K229" s="69"/>
      <c r="L229" s="69"/>
      <c r="M229" s="6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69"/>
      <c r="C230" s="69"/>
      <c r="D230" s="69"/>
      <c r="E230" s="69"/>
      <c r="F230" s="69"/>
      <c r="G230" s="66"/>
      <c r="H230" s="66"/>
      <c r="I230" s="70"/>
      <c r="J230" s="69"/>
      <c r="K230" s="69"/>
      <c r="L230" s="69"/>
      <c r="M230" s="6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69"/>
      <c r="C231" s="69"/>
      <c r="D231" s="69"/>
      <c r="E231" s="69"/>
      <c r="F231" s="69"/>
      <c r="G231" s="66"/>
      <c r="H231" s="66"/>
      <c r="I231" s="70"/>
      <c r="J231" s="69"/>
      <c r="K231" s="69"/>
      <c r="L231" s="69"/>
      <c r="M231" s="6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69"/>
      <c r="C232" s="69"/>
      <c r="D232" s="69"/>
      <c r="E232" s="69"/>
      <c r="F232" s="69"/>
      <c r="G232" s="66"/>
      <c r="H232" s="66"/>
      <c r="I232" s="70"/>
      <c r="J232" s="69"/>
      <c r="K232" s="69"/>
      <c r="L232" s="69"/>
      <c r="M232" s="6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69"/>
      <c r="C233" s="69"/>
      <c r="D233" s="69"/>
      <c r="E233" s="69"/>
      <c r="F233" s="69"/>
      <c r="G233" s="66"/>
      <c r="H233" s="66"/>
      <c r="I233" s="70"/>
      <c r="J233" s="69"/>
      <c r="K233" s="69"/>
      <c r="L233" s="69"/>
      <c r="M233" s="6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69"/>
      <c r="C234" s="69"/>
      <c r="D234" s="69"/>
      <c r="E234" s="69"/>
      <c r="F234" s="69"/>
      <c r="G234" s="66"/>
      <c r="H234" s="66"/>
      <c r="I234" s="70"/>
      <c r="J234" s="69"/>
      <c r="K234" s="69"/>
      <c r="L234" s="69"/>
      <c r="M234" s="6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69"/>
      <c r="C235" s="69"/>
      <c r="D235" s="69"/>
      <c r="E235" s="69"/>
      <c r="F235" s="69"/>
      <c r="G235" s="66"/>
      <c r="H235" s="66"/>
      <c r="I235" s="70"/>
      <c r="J235" s="69"/>
      <c r="K235" s="69"/>
      <c r="L235" s="69"/>
      <c r="M235" s="6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69"/>
      <c r="C236" s="69"/>
      <c r="D236" s="69"/>
      <c r="E236" s="69"/>
      <c r="F236" s="69"/>
      <c r="G236" s="66"/>
      <c r="H236" s="66"/>
      <c r="I236" s="70"/>
      <c r="J236" s="69"/>
      <c r="K236" s="69"/>
      <c r="L236" s="69"/>
      <c r="M236" s="6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69"/>
      <c r="C237" s="69"/>
      <c r="D237" s="69"/>
      <c r="E237" s="69"/>
      <c r="F237" s="69"/>
      <c r="G237" s="66"/>
      <c r="H237" s="66"/>
      <c r="I237" s="70"/>
      <c r="J237" s="69"/>
      <c r="K237" s="69"/>
      <c r="L237" s="69"/>
      <c r="M237" s="6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69"/>
      <c r="C238" s="69"/>
      <c r="D238" s="69"/>
      <c r="E238" s="69"/>
      <c r="F238" s="69"/>
      <c r="G238" s="66"/>
      <c r="H238" s="66"/>
      <c r="I238" s="70"/>
      <c r="J238" s="69"/>
      <c r="K238" s="69"/>
      <c r="L238" s="69"/>
      <c r="M238" s="6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69"/>
      <c r="C239" s="69"/>
      <c r="D239" s="69"/>
      <c r="E239" s="69"/>
      <c r="F239" s="69"/>
      <c r="G239" s="66"/>
      <c r="H239" s="66"/>
      <c r="I239" s="70"/>
      <c r="J239" s="69"/>
      <c r="K239" s="69"/>
      <c r="L239" s="69"/>
      <c r="M239" s="6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69"/>
      <c r="C240" s="69"/>
      <c r="D240" s="69"/>
      <c r="E240" s="69"/>
      <c r="F240" s="69"/>
      <c r="G240" s="66"/>
      <c r="H240" s="66"/>
      <c r="I240" s="70"/>
      <c r="J240" s="69"/>
      <c r="K240" s="69"/>
      <c r="L240" s="69"/>
      <c r="M240" s="6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69"/>
      <c r="C241" s="69"/>
      <c r="D241" s="69"/>
      <c r="E241" s="69"/>
      <c r="F241" s="69"/>
      <c r="G241" s="66"/>
      <c r="H241" s="66"/>
      <c r="I241" s="70"/>
      <c r="J241" s="69"/>
      <c r="K241" s="69"/>
      <c r="L241" s="69"/>
      <c r="M241" s="6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69"/>
      <c r="C242" s="69"/>
      <c r="D242" s="69"/>
      <c r="E242" s="69"/>
      <c r="F242" s="69"/>
      <c r="G242" s="66"/>
      <c r="H242" s="66"/>
      <c r="I242" s="70"/>
      <c r="J242" s="69"/>
      <c r="K242" s="69"/>
      <c r="L242" s="69"/>
      <c r="M242" s="6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69"/>
      <c r="C243" s="69"/>
      <c r="D243" s="69"/>
      <c r="E243" s="69"/>
      <c r="F243" s="69"/>
      <c r="G243" s="66"/>
      <c r="H243" s="66"/>
      <c r="I243" s="70"/>
      <c r="J243" s="69"/>
      <c r="K243" s="69"/>
      <c r="L243" s="69"/>
      <c r="M243" s="6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69"/>
      <c r="C244" s="69"/>
      <c r="D244" s="69"/>
      <c r="E244" s="69"/>
      <c r="F244" s="69"/>
      <c r="G244" s="66"/>
      <c r="H244" s="66"/>
      <c r="I244" s="70"/>
      <c r="J244" s="69"/>
      <c r="K244" s="69"/>
      <c r="L244" s="69"/>
      <c r="M244" s="6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69"/>
      <c r="C245" s="69"/>
      <c r="D245" s="69"/>
      <c r="E245" s="69"/>
      <c r="F245" s="69"/>
      <c r="G245" s="66"/>
      <c r="H245" s="66"/>
      <c r="I245" s="70"/>
      <c r="J245" s="69"/>
      <c r="K245" s="69"/>
      <c r="L245" s="69"/>
      <c r="M245" s="6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69"/>
      <c r="C246" s="69"/>
      <c r="D246" s="69"/>
      <c r="E246" s="69"/>
      <c r="F246" s="69"/>
      <c r="G246" s="66"/>
      <c r="H246" s="66"/>
      <c r="I246" s="70"/>
      <c r="J246" s="69"/>
      <c r="K246" s="69"/>
      <c r="L246" s="69"/>
      <c r="M246" s="6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69"/>
      <c r="C247" s="69"/>
      <c r="D247" s="69"/>
      <c r="E247" s="69"/>
      <c r="F247" s="69"/>
      <c r="G247" s="66"/>
      <c r="H247" s="66"/>
      <c r="I247" s="70"/>
      <c r="J247" s="69"/>
      <c r="K247" s="69"/>
      <c r="L247" s="69"/>
      <c r="M247" s="6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69"/>
      <c r="C248" s="69"/>
      <c r="D248" s="69"/>
      <c r="E248" s="69"/>
      <c r="F248" s="69"/>
      <c r="G248" s="66"/>
      <c r="H248" s="66"/>
      <c r="I248" s="70"/>
      <c r="J248" s="69"/>
      <c r="K248" s="69"/>
      <c r="L248" s="69"/>
      <c r="M248" s="6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69"/>
      <c r="C249" s="69"/>
      <c r="D249" s="69"/>
      <c r="E249" s="69"/>
      <c r="F249" s="69"/>
      <c r="G249" s="66"/>
      <c r="H249" s="66"/>
      <c r="I249" s="70"/>
      <c r="J249" s="69"/>
      <c r="K249" s="69"/>
      <c r="L249" s="69"/>
      <c r="M249" s="6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69"/>
      <c r="C250" s="69"/>
      <c r="D250" s="69"/>
      <c r="E250" s="69"/>
      <c r="F250" s="69"/>
      <c r="G250" s="66"/>
      <c r="H250" s="66"/>
      <c r="I250" s="70"/>
      <c r="J250" s="69"/>
      <c r="K250" s="69"/>
      <c r="L250" s="69"/>
      <c r="M250" s="6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69"/>
      <c r="C251" s="69"/>
      <c r="D251" s="69"/>
      <c r="E251" s="69"/>
      <c r="F251" s="69"/>
      <c r="G251" s="66"/>
      <c r="H251" s="66"/>
      <c r="I251" s="70"/>
      <c r="J251" s="69"/>
      <c r="K251" s="69"/>
      <c r="L251" s="69"/>
      <c r="M251" s="6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69"/>
      <c r="C252" s="69"/>
      <c r="D252" s="69"/>
      <c r="E252" s="69"/>
      <c r="F252" s="69"/>
      <c r="G252" s="66"/>
      <c r="H252" s="66"/>
      <c r="I252" s="70"/>
      <c r="J252" s="69"/>
      <c r="K252" s="69"/>
      <c r="L252" s="69"/>
      <c r="M252" s="6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69"/>
      <c r="C253" s="69"/>
      <c r="D253" s="69"/>
      <c r="E253" s="69"/>
      <c r="F253" s="69"/>
      <c r="G253" s="66"/>
      <c r="H253" s="66"/>
      <c r="I253" s="70"/>
      <c r="J253" s="69"/>
      <c r="K253" s="69"/>
      <c r="L253" s="69"/>
      <c r="M253" s="6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69"/>
      <c r="C254" s="69"/>
      <c r="D254" s="69"/>
      <c r="E254" s="69"/>
      <c r="F254" s="69"/>
      <c r="G254" s="66"/>
      <c r="H254" s="66"/>
      <c r="I254" s="70"/>
      <c r="J254" s="69"/>
      <c r="K254" s="69"/>
      <c r="L254" s="69"/>
      <c r="M254" s="6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69"/>
      <c r="C255" s="69"/>
      <c r="D255" s="69"/>
      <c r="E255" s="69"/>
      <c r="F255" s="69"/>
      <c r="G255" s="66"/>
      <c r="H255" s="66"/>
      <c r="I255" s="70"/>
      <c r="J255" s="69"/>
      <c r="K255" s="69"/>
      <c r="L255" s="69"/>
      <c r="M255" s="6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69"/>
      <c r="C256" s="69"/>
      <c r="D256" s="69"/>
      <c r="E256" s="69"/>
      <c r="F256" s="69"/>
      <c r="G256" s="66"/>
      <c r="H256" s="66"/>
      <c r="I256" s="70"/>
      <c r="J256" s="69"/>
      <c r="K256" s="69"/>
      <c r="L256" s="69"/>
      <c r="M256" s="6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69"/>
      <c r="C257" s="69"/>
      <c r="D257" s="69"/>
      <c r="E257" s="69"/>
      <c r="F257" s="69"/>
      <c r="G257" s="66"/>
      <c r="H257" s="66"/>
      <c r="I257" s="70"/>
      <c r="J257" s="69"/>
      <c r="K257" s="69"/>
      <c r="L257" s="69"/>
      <c r="M257" s="6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69"/>
      <c r="C258" s="69"/>
      <c r="D258" s="69"/>
      <c r="E258" s="69"/>
      <c r="F258" s="69"/>
      <c r="G258" s="66"/>
      <c r="H258" s="66"/>
      <c r="I258" s="70"/>
      <c r="J258" s="69"/>
      <c r="K258" s="69"/>
      <c r="L258" s="69"/>
      <c r="M258" s="6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69"/>
      <c r="C259" s="69"/>
      <c r="D259" s="69"/>
      <c r="E259" s="69"/>
      <c r="F259" s="69"/>
      <c r="G259" s="66"/>
      <c r="H259" s="66"/>
      <c r="I259" s="70"/>
      <c r="J259" s="69"/>
      <c r="K259" s="69"/>
      <c r="L259" s="69"/>
      <c r="M259" s="6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69"/>
      <c r="C260" s="69"/>
      <c r="D260" s="69"/>
      <c r="E260" s="69"/>
      <c r="F260" s="69"/>
      <c r="G260" s="66"/>
      <c r="H260" s="66"/>
      <c r="I260" s="70"/>
      <c r="J260" s="69"/>
      <c r="K260" s="69"/>
      <c r="L260" s="69"/>
      <c r="M260" s="6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69"/>
      <c r="C261" s="69"/>
      <c r="D261" s="69"/>
      <c r="E261" s="69"/>
      <c r="F261" s="69"/>
      <c r="G261" s="66"/>
      <c r="H261" s="66"/>
      <c r="I261" s="70"/>
      <c r="J261" s="69"/>
      <c r="K261" s="69"/>
      <c r="L261" s="69"/>
      <c r="M261" s="6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69"/>
      <c r="C262" s="69"/>
      <c r="D262" s="69"/>
      <c r="E262" s="69"/>
      <c r="F262" s="69"/>
      <c r="G262" s="66"/>
      <c r="H262" s="66"/>
      <c r="I262" s="70"/>
      <c r="J262" s="69"/>
      <c r="K262" s="69"/>
      <c r="L262" s="69"/>
      <c r="M262" s="6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69"/>
      <c r="C263" s="69"/>
      <c r="D263" s="69"/>
      <c r="E263" s="69"/>
      <c r="F263" s="69"/>
      <c r="G263" s="66"/>
      <c r="H263" s="66"/>
      <c r="I263" s="70"/>
      <c r="J263" s="69"/>
      <c r="K263" s="69"/>
      <c r="L263" s="69"/>
      <c r="M263" s="6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69"/>
      <c r="C264" s="69"/>
      <c r="D264" s="69"/>
      <c r="E264" s="69"/>
      <c r="F264" s="69"/>
      <c r="G264" s="66"/>
      <c r="H264" s="66"/>
      <c r="I264" s="70"/>
      <c r="J264" s="69"/>
      <c r="K264" s="69"/>
      <c r="L264" s="69"/>
      <c r="M264" s="6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69"/>
      <c r="C265" s="69"/>
      <c r="D265" s="69"/>
      <c r="E265" s="69"/>
      <c r="F265" s="69"/>
      <c r="G265" s="66"/>
      <c r="H265" s="66"/>
      <c r="I265" s="70"/>
      <c r="J265" s="69"/>
      <c r="K265" s="69"/>
      <c r="L265" s="69"/>
      <c r="M265" s="6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69"/>
      <c r="C266" s="69"/>
      <c r="D266" s="69"/>
      <c r="E266" s="69"/>
      <c r="F266" s="69"/>
      <c r="G266" s="66"/>
      <c r="H266" s="66"/>
      <c r="I266" s="70"/>
      <c r="J266" s="69"/>
      <c r="K266" s="69"/>
      <c r="L266" s="69"/>
      <c r="M266" s="6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69"/>
      <c r="C267" s="69"/>
      <c r="D267" s="69"/>
      <c r="E267" s="69"/>
      <c r="F267" s="69"/>
      <c r="G267" s="66"/>
      <c r="H267" s="66"/>
      <c r="I267" s="70"/>
      <c r="J267" s="69"/>
      <c r="K267" s="69"/>
      <c r="L267" s="69"/>
      <c r="M267" s="6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69"/>
      <c r="C268" s="69"/>
      <c r="D268" s="69"/>
      <c r="E268" s="69"/>
      <c r="F268" s="69"/>
      <c r="G268" s="66"/>
      <c r="H268" s="66"/>
      <c r="I268" s="70"/>
      <c r="J268" s="69"/>
      <c r="K268" s="69"/>
      <c r="L268" s="69"/>
      <c r="M268" s="6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69"/>
      <c r="C269" s="69"/>
      <c r="D269" s="69"/>
      <c r="E269" s="69"/>
      <c r="F269" s="69"/>
      <c r="G269" s="66"/>
      <c r="H269" s="66"/>
      <c r="I269" s="70"/>
      <c r="J269" s="69"/>
      <c r="K269" s="69"/>
      <c r="L269" s="69"/>
      <c r="M269" s="6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69"/>
      <c r="C270" s="69"/>
      <c r="D270" s="69"/>
      <c r="E270" s="69"/>
      <c r="F270" s="69"/>
      <c r="G270" s="66"/>
      <c r="H270" s="66"/>
      <c r="I270" s="70"/>
      <c r="J270" s="69"/>
      <c r="K270" s="69"/>
      <c r="L270" s="69"/>
      <c r="M270" s="6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69"/>
      <c r="C271" s="69"/>
      <c r="D271" s="69"/>
      <c r="E271" s="69"/>
      <c r="F271" s="69"/>
      <c r="G271" s="66"/>
      <c r="H271" s="66"/>
      <c r="I271" s="70"/>
      <c r="J271" s="69"/>
      <c r="K271" s="69"/>
      <c r="L271" s="69"/>
      <c r="M271" s="6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69"/>
      <c r="C272" s="69"/>
      <c r="D272" s="69"/>
      <c r="E272" s="69"/>
      <c r="F272" s="69"/>
      <c r="G272" s="66"/>
      <c r="H272" s="66"/>
      <c r="I272" s="70"/>
      <c r="J272" s="69"/>
      <c r="K272" s="69"/>
      <c r="L272" s="69"/>
      <c r="M272" s="6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69"/>
      <c r="C273" s="69"/>
      <c r="D273" s="69"/>
      <c r="E273" s="69"/>
      <c r="F273" s="69"/>
      <c r="G273" s="66"/>
      <c r="H273" s="66"/>
      <c r="I273" s="70"/>
      <c r="J273" s="69"/>
      <c r="K273" s="69"/>
      <c r="L273" s="69"/>
      <c r="M273" s="6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69"/>
      <c r="C274" s="69"/>
      <c r="D274" s="69"/>
      <c r="E274" s="69"/>
      <c r="F274" s="69"/>
      <c r="G274" s="66"/>
      <c r="H274" s="66"/>
      <c r="I274" s="70"/>
      <c r="J274" s="69"/>
      <c r="K274" s="69"/>
      <c r="L274" s="69"/>
      <c r="M274" s="6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69"/>
      <c r="C275" s="69"/>
      <c r="D275" s="69"/>
      <c r="E275" s="69"/>
      <c r="F275" s="69"/>
      <c r="G275" s="66"/>
      <c r="H275" s="66"/>
      <c r="I275" s="70"/>
      <c r="J275" s="69"/>
      <c r="K275" s="69"/>
      <c r="L275" s="69"/>
      <c r="M275" s="6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69"/>
      <c r="C276" s="69"/>
      <c r="D276" s="69"/>
      <c r="E276" s="69"/>
      <c r="F276" s="69"/>
      <c r="G276" s="66"/>
      <c r="H276" s="66"/>
      <c r="I276" s="70"/>
      <c r="J276" s="69"/>
      <c r="K276" s="69"/>
      <c r="L276" s="69"/>
      <c r="M276" s="6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69"/>
      <c r="C277" s="69"/>
      <c r="D277" s="69"/>
      <c r="E277" s="69"/>
      <c r="F277" s="69"/>
      <c r="G277" s="66"/>
      <c r="H277" s="66"/>
      <c r="I277" s="70"/>
      <c r="J277" s="69"/>
      <c r="K277" s="69"/>
      <c r="L277" s="69"/>
      <c r="M277" s="6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69"/>
      <c r="C278" s="69"/>
      <c r="D278" s="69"/>
      <c r="E278" s="69"/>
      <c r="F278" s="69"/>
      <c r="G278" s="66"/>
      <c r="H278" s="66"/>
      <c r="I278" s="70"/>
      <c r="J278" s="69"/>
      <c r="K278" s="69"/>
      <c r="L278" s="69"/>
      <c r="M278" s="6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69"/>
      <c r="C279" s="69"/>
      <c r="D279" s="69"/>
      <c r="E279" s="69"/>
      <c r="F279" s="69"/>
      <c r="G279" s="66"/>
      <c r="H279" s="66"/>
      <c r="I279" s="70"/>
      <c r="J279" s="69"/>
      <c r="K279" s="69"/>
      <c r="L279" s="69"/>
      <c r="M279" s="6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69"/>
      <c r="C280" s="69"/>
      <c r="D280" s="69"/>
      <c r="E280" s="69"/>
      <c r="F280" s="69"/>
      <c r="G280" s="66"/>
      <c r="H280" s="66"/>
      <c r="I280" s="70"/>
      <c r="J280" s="69"/>
      <c r="K280" s="69"/>
      <c r="L280" s="69"/>
      <c r="M280" s="6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62"/>
      <c r="H281" s="62"/>
      <c r="I281" s="7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62"/>
      <c r="H282" s="62"/>
      <c r="I282" s="7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62"/>
      <c r="H283" s="62"/>
      <c r="I283" s="7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62"/>
      <c r="H284" s="62"/>
      <c r="I284" s="7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62"/>
      <c r="H285" s="62"/>
      <c r="I285" s="7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62"/>
      <c r="H286" s="62"/>
      <c r="I286" s="7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62"/>
      <c r="H287" s="62"/>
      <c r="I287" s="7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62"/>
      <c r="H288" s="62"/>
      <c r="I288" s="7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62"/>
      <c r="H289" s="62"/>
      <c r="I289" s="7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62"/>
      <c r="H290" s="62"/>
      <c r="I290" s="7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62"/>
      <c r="H291" s="62"/>
      <c r="I291" s="7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62"/>
      <c r="H292" s="62"/>
      <c r="I292" s="7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62"/>
      <c r="H293" s="62"/>
      <c r="I293" s="7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62"/>
      <c r="H294" s="62"/>
      <c r="I294" s="7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62"/>
      <c r="H295" s="62"/>
      <c r="I295" s="7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62"/>
      <c r="H296" s="62"/>
      <c r="I296" s="7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62"/>
      <c r="H297" s="62"/>
      <c r="I297" s="7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62"/>
      <c r="H298" s="62"/>
      <c r="I298" s="7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62"/>
      <c r="H299" s="62"/>
      <c r="I299" s="7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62"/>
      <c r="H300" s="62"/>
      <c r="I300" s="7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62"/>
      <c r="H301" s="62"/>
      <c r="I301" s="7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62"/>
      <c r="H302" s="62"/>
      <c r="I302" s="7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62"/>
      <c r="H303" s="62"/>
      <c r="I303" s="7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62"/>
      <c r="H304" s="62"/>
      <c r="I304" s="7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62"/>
      <c r="H305" s="62"/>
      <c r="I305" s="7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62"/>
      <c r="H306" s="62"/>
      <c r="I306" s="7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62"/>
      <c r="H307" s="62"/>
      <c r="I307" s="7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62"/>
      <c r="H308" s="62"/>
      <c r="I308" s="7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62"/>
      <c r="H309" s="62"/>
      <c r="I309" s="7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62"/>
      <c r="H310" s="62"/>
      <c r="I310" s="7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62"/>
      <c r="H311" s="62"/>
      <c r="I311" s="7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62"/>
      <c r="H312" s="62"/>
      <c r="I312" s="7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62"/>
      <c r="H313" s="62"/>
      <c r="I313" s="7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62"/>
      <c r="H314" s="62"/>
      <c r="I314" s="7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62"/>
      <c r="H315" s="62"/>
      <c r="I315" s="7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62"/>
      <c r="H316" s="62"/>
      <c r="I316" s="7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62"/>
      <c r="H317" s="62"/>
      <c r="I317" s="7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62"/>
      <c r="H318" s="62"/>
      <c r="I318" s="7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62"/>
      <c r="H319" s="62"/>
      <c r="I319" s="7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62"/>
      <c r="H320" s="62"/>
      <c r="I320" s="7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62"/>
      <c r="H321" s="62"/>
      <c r="I321" s="7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62"/>
      <c r="H322" s="62"/>
      <c r="I322" s="7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62"/>
      <c r="H323" s="62"/>
      <c r="I323" s="7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62"/>
      <c r="H324" s="62"/>
      <c r="I324" s="7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62"/>
      <c r="H325" s="62"/>
      <c r="I325" s="7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62"/>
      <c r="H326" s="62"/>
      <c r="I326" s="7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62"/>
      <c r="H327" s="62"/>
      <c r="I327" s="7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62"/>
      <c r="H328" s="62"/>
      <c r="I328" s="7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62"/>
      <c r="H329" s="62"/>
      <c r="I329" s="7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62"/>
      <c r="H330" s="62"/>
      <c r="I330" s="7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62"/>
      <c r="H331" s="62"/>
      <c r="I331" s="7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62"/>
      <c r="H332" s="62"/>
      <c r="I332" s="7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62"/>
      <c r="H333" s="62"/>
      <c r="I333" s="7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62"/>
      <c r="H334" s="62"/>
      <c r="I334" s="7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62"/>
      <c r="H335" s="62"/>
      <c r="I335" s="7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62"/>
      <c r="H336" s="62"/>
      <c r="I336" s="7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62"/>
      <c r="H337" s="62"/>
      <c r="I337" s="7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62"/>
      <c r="H338" s="62"/>
      <c r="I338" s="7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62"/>
      <c r="H339" s="62"/>
      <c r="I339" s="7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62"/>
      <c r="H340" s="62"/>
      <c r="I340" s="7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62"/>
      <c r="H341" s="62"/>
      <c r="I341" s="7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62"/>
      <c r="H342" s="62"/>
      <c r="I342" s="7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62"/>
      <c r="H343" s="62"/>
      <c r="I343" s="7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62"/>
      <c r="H344" s="62"/>
      <c r="I344" s="7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62"/>
      <c r="H345" s="62"/>
      <c r="I345" s="7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62"/>
      <c r="H346" s="62"/>
      <c r="I346" s="7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62"/>
      <c r="H347" s="62"/>
      <c r="I347" s="7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62"/>
      <c r="H348" s="62"/>
      <c r="I348" s="7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62"/>
      <c r="H349" s="62"/>
      <c r="I349" s="7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62"/>
      <c r="H350" s="62"/>
      <c r="I350" s="7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62"/>
      <c r="H351" s="62"/>
      <c r="I351" s="7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62"/>
      <c r="H352" s="62"/>
      <c r="I352" s="7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62"/>
      <c r="H353" s="62"/>
      <c r="I353" s="7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62"/>
      <c r="H354" s="62"/>
      <c r="I354" s="7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62"/>
      <c r="H355" s="62"/>
      <c r="I355" s="7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62"/>
      <c r="H356" s="62"/>
      <c r="I356" s="7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62"/>
      <c r="H357" s="62"/>
      <c r="I357" s="7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62"/>
      <c r="H358" s="62"/>
      <c r="I358" s="7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62"/>
      <c r="H359" s="62"/>
      <c r="I359" s="7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62"/>
      <c r="H360" s="62"/>
      <c r="I360" s="7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62"/>
      <c r="H361" s="62"/>
      <c r="I361" s="7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62"/>
      <c r="H362" s="62"/>
      <c r="I362" s="7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62"/>
      <c r="H363" s="62"/>
      <c r="I363" s="7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62"/>
      <c r="H364" s="62"/>
      <c r="I364" s="7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62"/>
      <c r="H365" s="62"/>
      <c r="I365" s="7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62"/>
      <c r="H366" s="62"/>
      <c r="I366" s="7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62"/>
      <c r="H367" s="62"/>
      <c r="I367" s="7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62"/>
      <c r="H368" s="62"/>
      <c r="I368" s="7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62"/>
      <c r="H369" s="62"/>
      <c r="I369" s="7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62"/>
      <c r="H370" s="62"/>
      <c r="I370" s="7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62"/>
      <c r="H371" s="62"/>
      <c r="I371" s="7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62"/>
      <c r="H372" s="62"/>
      <c r="I372" s="7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62"/>
      <c r="H373" s="62"/>
      <c r="I373" s="7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62"/>
      <c r="H374" s="62"/>
      <c r="I374" s="7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62"/>
      <c r="H375" s="62"/>
      <c r="I375" s="7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62"/>
      <c r="H376" s="62"/>
      <c r="I376" s="7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62"/>
      <c r="H377" s="62"/>
      <c r="I377" s="7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62"/>
      <c r="H378" s="62"/>
      <c r="I378" s="7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62"/>
      <c r="H379" s="62"/>
      <c r="I379" s="7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62"/>
      <c r="H380" s="62"/>
      <c r="I380" s="7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62"/>
      <c r="H381" s="62"/>
      <c r="I381" s="7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62"/>
      <c r="H382" s="62"/>
      <c r="I382" s="7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62"/>
      <c r="H383" s="62"/>
      <c r="I383" s="7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62"/>
      <c r="H384" s="62"/>
      <c r="I384" s="7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62"/>
      <c r="H385" s="62"/>
      <c r="I385" s="7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62"/>
      <c r="H386" s="62"/>
      <c r="I386" s="7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62"/>
      <c r="H387" s="62"/>
      <c r="I387" s="7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62"/>
      <c r="H388" s="62"/>
      <c r="I388" s="7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62"/>
      <c r="H389" s="62"/>
      <c r="I389" s="7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62"/>
      <c r="H390" s="62"/>
      <c r="I390" s="7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62"/>
      <c r="H391" s="62"/>
      <c r="I391" s="7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62"/>
      <c r="H392" s="62"/>
      <c r="I392" s="7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62"/>
      <c r="H393" s="62"/>
      <c r="I393" s="7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62"/>
      <c r="H394" s="62"/>
      <c r="I394" s="7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62"/>
      <c r="H395" s="62"/>
      <c r="I395" s="7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62"/>
      <c r="H396" s="62"/>
      <c r="I396" s="7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62"/>
      <c r="H397" s="62"/>
      <c r="I397" s="7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62"/>
      <c r="H398" s="62"/>
      <c r="I398" s="7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62"/>
      <c r="H399" s="62"/>
      <c r="I399" s="7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62"/>
      <c r="H400" s="62"/>
      <c r="I400" s="7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62"/>
      <c r="H401" s="62"/>
      <c r="I401" s="7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62"/>
      <c r="H402" s="62"/>
      <c r="I402" s="7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62"/>
      <c r="H403" s="62"/>
      <c r="I403" s="7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62"/>
      <c r="H404" s="62"/>
      <c r="I404" s="7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62"/>
      <c r="H405" s="62"/>
      <c r="I405" s="7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62"/>
      <c r="H406" s="62"/>
      <c r="I406" s="7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62"/>
      <c r="H407" s="62"/>
      <c r="I407" s="7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62"/>
      <c r="H408" s="62"/>
      <c r="I408" s="7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62"/>
      <c r="H409" s="62"/>
      <c r="I409" s="7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62"/>
      <c r="H410" s="62"/>
      <c r="I410" s="7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/>
    <row r="412" spans="1:29" ht="15.75" customHeight="1"/>
    <row r="413" spans="1:29" ht="15.75" customHeight="1"/>
    <row r="414" spans="1:29" ht="15.75" customHeight="1"/>
    <row r="415" spans="1:29" ht="15.75" customHeight="1"/>
    <row r="416" spans="1:29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M2"/>
  </mergeCells>
  <phoneticPr fontId="15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김현섭</dc:creator>
  <cp:lastModifiedBy>김유일</cp:lastModifiedBy>
  <dcterms:created xsi:type="dcterms:W3CDTF">2022-12-23T15:24:10Z</dcterms:created>
  <dcterms:modified xsi:type="dcterms:W3CDTF">2022-12-25T10:35:58Z</dcterms:modified>
</cp:coreProperties>
</file>