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z\DOCUME~1\카카오~1\"/>
    </mc:Choice>
  </mc:AlternateContent>
  <bookViews>
    <workbookView xWindow="0" yWindow="0" windowWidth="11400" windowHeight="4056"/>
  </bookViews>
  <sheets>
    <sheet name="예결산안" sheetId="1" r:id="rId1"/>
    <sheet name="통장 거래 내역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J14" i="1" s="1"/>
  <c r="J15" i="1" s="1"/>
  <c r="I36" i="1"/>
  <c r="K35" i="1"/>
  <c r="J34" i="1"/>
  <c r="J12" i="1" s="1"/>
  <c r="J13" i="1" s="1"/>
  <c r="I34" i="1"/>
  <c r="I12" i="1" s="1"/>
  <c r="I13" i="1" s="1"/>
  <c r="J30" i="1"/>
  <c r="J10" i="1" s="1"/>
  <c r="I30" i="1"/>
  <c r="I10" i="1" s="1"/>
  <c r="K29" i="1"/>
  <c r="K31" i="1"/>
  <c r="K32" i="1"/>
  <c r="K33" i="1"/>
  <c r="J28" i="1"/>
  <c r="I28" i="1"/>
  <c r="K25" i="1"/>
  <c r="K26" i="1"/>
  <c r="K27" i="1"/>
  <c r="K36" i="1" l="1"/>
  <c r="K10" i="1"/>
  <c r="I14" i="1"/>
  <c r="K13" i="1"/>
  <c r="K12" i="1"/>
  <c r="K30" i="1"/>
  <c r="K28" i="1"/>
  <c r="I9" i="1"/>
  <c r="J9" i="1"/>
  <c r="K34" i="1"/>
  <c r="K21" i="1"/>
  <c r="K22" i="1"/>
  <c r="K20" i="1"/>
  <c r="J24" i="1"/>
  <c r="I24" i="1"/>
  <c r="I8" i="1" s="1"/>
  <c r="J8" i="1" l="1"/>
  <c r="K8" i="1" s="1"/>
  <c r="J37" i="1"/>
  <c r="J42" i="1" s="1"/>
  <c r="I11" i="1"/>
  <c r="I16" i="1" s="1"/>
  <c r="I41" i="1" s="1"/>
  <c r="K24" i="1"/>
  <c r="I37" i="1"/>
  <c r="I15" i="1"/>
  <c r="K15" i="1" s="1"/>
  <c r="K14" i="1"/>
  <c r="K9" i="1"/>
  <c r="J11" i="1" l="1"/>
  <c r="K11" i="1" s="1"/>
  <c r="I42" i="1"/>
  <c r="K42" i="1" s="1"/>
  <c r="K37" i="1"/>
  <c r="J16" i="1" l="1"/>
  <c r="K16" i="1" s="1"/>
  <c r="J41" i="1" l="1"/>
  <c r="K41" i="1" s="1"/>
  <c r="J43" i="1" l="1"/>
</calcChain>
</file>

<file path=xl/sharedStrings.xml><?xml version="1.0" encoding="utf-8"?>
<sst xmlns="http://schemas.openxmlformats.org/spreadsheetml/2006/main" count="131" uniqueCount="119">
  <si>
    <t>기안 작성자 : VOK 총무 최혜원</t>
  </si>
  <si>
    <t>기안 책임자 : VOK 국장 김태민</t>
    <phoneticPr fontId="1" type="noConversion"/>
  </si>
  <si>
    <t>기구명</t>
    <phoneticPr fontId="1" type="noConversion"/>
  </si>
  <si>
    <t>출처</t>
    <phoneticPr fontId="1" type="noConversion"/>
  </si>
  <si>
    <t>항목</t>
    <phoneticPr fontId="1" type="noConversion"/>
  </si>
  <si>
    <t>비고</t>
    <phoneticPr fontId="1" type="noConversion"/>
  </si>
  <si>
    <t>카이스트 방송국
VOK</t>
    <phoneticPr fontId="1" type="noConversion"/>
  </si>
  <si>
    <t>학교 지원 예산 (태울가요제 제외)</t>
    <phoneticPr fontId="1" type="noConversion"/>
  </si>
  <si>
    <t>학교 지원 예산 (태울가요제)</t>
    <phoneticPr fontId="1" type="noConversion"/>
  </si>
  <si>
    <t>태울가요제 특별 예산</t>
    <phoneticPr fontId="1" type="noConversion"/>
  </si>
  <si>
    <t>계</t>
    <phoneticPr fontId="1" type="noConversion"/>
  </si>
  <si>
    <t>계</t>
    <phoneticPr fontId="1" type="noConversion"/>
  </si>
  <si>
    <t>외부 지급(태울가요제 관련 학생회비)</t>
    <phoneticPr fontId="1" type="noConversion"/>
  </si>
  <si>
    <t>외부 지급(태울가요제 관련 참가비)</t>
    <phoneticPr fontId="1" type="noConversion"/>
  </si>
  <si>
    <t>학생</t>
    <phoneticPr fontId="1" type="noConversion"/>
  </si>
  <si>
    <t>자치</t>
    <phoneticPr fontId="1" type="noConversion"/>
  </si>
  <si>
    <t>총계</t>
    <phoneticPr fontId="1" type="noConversion"/>
  </si>
  <si>
    <t>2. 항목별 세부 예산안</t>
    <phoneticPr fontId="1" type="noConversion"/>
  </si>
  <si>
    <t>1. 전체 예산안</t>
    <phoneticPr fontId="1" type="noConversion"/>
  </si>
  <si>
    <t>기구명</t>
    <phoneticPr fontId="1" type="noConversion"/>
  </si>
  <si>
    <t>담당</t>
    <phoneticPr fontId="1" type="noConversion"/>
  </si>
  <si>
    <t>사업명(대분류)</t>
    <phoneticPr fontId="1" type="noConversion"/>
  </si>
  <si>
    <t>항목(소분류)</t>
    <phoneticPr fontId="1" type="noConversion"/>
  </si>
  <si>
    <t>총무</t>
    <phoneticPr fontId="1" type="noConversion"/>
  </si>
  <si>
    <t>3월</t>
    <phoneticPr fontId="1" type="noConversion"/>
  </si>
  <si>
    <t>신입생 환영 방송제 영상시설 구축</t>
    <phoneticPr fontId="1" type="noConversion"/>
  </si>
  <si>
    <t>모의 방송제 영상시설 구축</t>
    <phoneticPr fontId="1" type="noConversion"/>
  </si>
  <si>
    <t>카포전 답사</t>
    <phoneticPr fontId="1" type="noConversion"/>
  </si>
  <si>
    <t>7월</t>
    <phoneticPr fontId="1" type="noConversion"/>
  </si>
  <si>
    <t>시기</t>
    <phoneticPr fontId="1" type="noConversion"/>
  </si>
  <si>
    <t>3월</t>
    <phoneticPr fontId="1" type="noConversion"/>
  </si>
  <si>
    <t>7월</t>
    <phoneticPr fontId="1" type="noConversion"/>
  </si>
  <si>
    <t>8월</t>
    <phoneticPr fontId="1" type="noConversion"/>
  </si>
  <si>
    <t>학교 지원 예산
(태울가요제 제외)</t>
    <phoneticPr fontId="1" type="noConversion"/>
  </si>
  <si>
    <t>모의 방송제 아나운서부, 보도부 교육 예산</t>
    <phoneticPr fontId="1" type="noConversion"/>
  </si>
  <si>
    <t>계</t>
    <phoneticPr fontId="1" type="noConversion"/>
  </si>
  <si>
    <t>5월</t>
    <phoneticPr fontId="1" type="noConversion"/>
  </si>
  <si>
    <t>5월</t>
    <phoneticPr fontId="1" type="noConversion"/>
  </si>
  <si>
    <t>상금</t>
    <phoneticPr fontId="1" type="noConversion"/>
  </si>
  <si>
    <t>가요제 예선</t>
    <phoneticPr fontId="1" type="noConversion"/>
  </si>
  <si>
    <t>가요제 본선</t>
    <phoneticPr fontId="1" type="noConversion"/>
  </si>
  <si>
    <t>계</t>
    <phoneticPr fontId="1" type="noConversion"/>
  </si>
  <si>
    <t>가수섭외</t>
    <phoneticPr fontId="1" type="noConversion"/>
  </si>
  <si>
    <t>계</t>
    <phoneticPr fontId="1" type="noConversion"/>
  </si>
  <si>
    <t>외부 지급
(학생회비)</t>
    <phoneticPr fontId="1" type="noConversion"/>
  </si>
  <si>
    <t>4월</t>
    <phoneticPr fontId="1" type="noConversion"/>
  </si>
  <si>
    <t>학생</t>
    <phoneticPr fontId="1" type="noConversion"/>
  </si>
  <si>
    <t>홍보비 및 택시비</t>
    <phoneticPr fontId="1" type="noConversion"/>
  </si>
  <si>
    <t>4,5월</t>
    <phoneticPr fontId="1" type="noConversion"/>
  </si>
  <si>
    <t>4월</t>
    <phoneticPr fontId="1" type="noConversion"/>
  </si>
  <si>
    <t>학생</t>
    <phoneticPr fontId="1" type="noConversion"/>
  </si>
  <si>
    <t>학생</t>
    <phoneticPr fontId="1" type="noConversion"/>
  </si>
  <si>
    <t>악기 대여비</t>
    <phoneticPr fontId="1" type="noConversion"/>
  </si>
  <si>
    <t>예선 심사위원 섭외비 및 다과</t>
    <phoneticPr fontId="1" type="noConversion"/>
  </si>
  <si>
    <t>4월</t>
    <phoneticPr fontId="1" type="noConversion"/>
  </si>
  <si>
    <t>자치</t>
    <phoneticPr fontId="1" type="noConversion"/>
  </si>
  <si>
    <t>태울가요제 (예선, 본선)</t>
    <phoneticPr fontId="1" type="noConversion"/>
  </si>
  <si>
    <t>계</t>
    <phoneticPr fontId="1" type="noConversion"/>
  </si>
  <si>
    <t>외부 지급
(참가비)</t>
    <phoneticPr fontId="1" type="noConversion"/>
  </si>
  <si>
    <t>합계</t>
    <phoneticPr fontId="1" type="noConversion"/>
  </si>
  <si>
    <t>3. 전년 대비 비교</t>
    <phoneticPr fontId="1" type="noConversion"/>
  </si>
  <si>
    <t>본회계</t>
    <phoneticPr fontId="1" type="noConversion"/>
  </si>
  <si>
    <t>본회계</t>
    <phoneticPr fontId="1" type="noConversion"/>
  </si>
  <si>
    <t>계</t>
    <phoneticPr fontId="1" type="noConversion"/>
  </si>
  <si>
    <t>본회계</t>
    <phoneticPr fontId="1" type="noConversion"/>
  </si>
  <si>
    <t>학교 지원 예산
(태울가요제)</t>
    <phoneticPr fontId="1" type="noConversion"/>
  </si>
  <si>
    <t>태울가요제
특별예산</t>
    <phoneticPr fontId="1" type="noConversion"/>
  </si>
  <si>
    <t>5월</t>
    <phoneticPr fontId="1" type="noConversion"/>
  </si>
  <si>
    <t xml:space="preserve">                                                                   카이스트 방송국 VOK 2020 상반기 결산안</t>
    <phoneticPr fontId="1" type="noConversion"/>
  </si>
  <si>
    <t>예산</t>
    <phoneticPr fontId="1" type="noConversion"/>
  </si>
  <si>
    <t>결산</t>
    <phoneticPr fontId="1" type="noConversion"/>
  </si>
  <si>
    <t>집행률</t>
    <phoneticPr fontId="1" type="noConversion"/>
  </si>
  <si>
    <t>코로나 19의 여파로 모의 방송제가 취소되어, 이에 관련된 예산을 지원받지 않았습니다.</t>
    <phoneticPr fontId="1" type="noConversion"/>
  </si>
  <si>
    <t xml:space="preserve">코로나 19 비대면 방침에 따라 사이버 카포전으로 바뀌었으며 이는 9월로 연기되었습니다. 따라서 카포전 행사 지원금을 하반기 결산안에 포함하여 적을 예정입니다. </t>
    <phoneticPr fontId="1" type="noConversion"/>
  </si>
  <si>
    <t xml:space="preserve">올해는 코로나19의 여파로 신입생 환영 방송제는 연기 및 취소되었으나 앞으로 있을 행사를 대비해 영상시설을 구축하는 용도로 지원금을 사용하였습니다. </t>
    <phoneticPr fontId="1" type="noConversion"/>
  </si>
  <si>
    <t xml:space="preserve">비대면 방침에 따라 태울 가요제가 취소되어 해당 지원금을 받지 않았습니다. </t>
    <phoneticPr fontId="1" type="noConversion"/>
  </si>
  <si>
    <t>기한: 2020.3.1 - 2020.8.31</t>
    <phoneticPr fontId="1" type="noConversion"/>
  </si>
  <si>
    <t>예산</t>
    <phoneticPr fontId="3" type="noConversion"/>
  </si>
  <si>
    <t>결산</t>
    <phoneticPr fontId="3" type="noConversion"/>
  </si>
  <si>
    <t>집행률</t>
    <phoneticPr fontId="3" type="noConversion"/>
  </si>
  <si>
    <t>코드</t>
    <phoneticPr fontId="1" type="noConversion"/>
  </si>
  <si>
    <t>AA</t>
    <phoneticPr fontId="1" type="noConversion"/>
  </si>
  <si>
    <t>AB</t>
    <phoneticPr fontId="1" type="noConversion"/>
  </si>
  <si>
    <t>AC</t>
    <phoneticPr fontId="1" type="noConversion"/>
  </si>
  <si>
    <t>본회계</t>
    <phoneticPr fontId="1" type="noConversion"/>
  </si>
  <si>
    <t>BA</t>
    <phoneticPr fontId="1" type="noConversion"/>
  </si>
  <si>
    <t>CA</t>
    <phoneticPr fontId="1" type="noConversion"/>
  </si>
  <si>
    <t>AA1</t>
    <phoneticPr fontId="1" type="noConversion"/>
  </si>
  <si>
    <t>AA2</t>
    <phoneticPr fontId="1" type="noConversion"/>
  </si>
  <si>
    <t>AA3</t>
    <phoneticPr fontId="1" type="noConversion"/>
  </si>
  <si>
    <t>AA4</t>
    <phoneticPr fontId="1" type="noConversion"/>
  </si>
  <si>
    <t>AB1</t>
    <phoneticPr fontId="1" type="noConversion"/>
  </si>
  <si>
    <t>AB2</t>
    <phoneticPr fontId="1" type="noConversion"/>
  </si>
  <si>
    <t>AB3</t>
    <phoneticPr fontId="1" type="noConversion"/>
  </si>
  <si>
    <t>AC1</t>
    <phoneticPr fontId="1" type="noConversion"/>
  </si>
  <si>
    <t>BA1</t>
    <phoneticPr fontId="1" type="noConversion"/>
  </si>
  <si>
    <t>BA2</t>
    <phoneticPr fontId="1" type="noConversion"/>
  </si>
  <si>
    <t>BA3</t>
    <phoneticPr fontId="1" type="noConversion"/>
  </si>
  <si>
    <t>CA1</t>
    <phoneticPr fontId="1" type="noConversion"/>
  </si>
  <si>
    <t>[카이스트 방송국 VOK] 2020년도 1분기 회계감사자료 통장거래내역</t>
    <phoneticPr fontId="1" type="noConversion"/>
  </si>
  <si>
    <t>사업일</t>
    <phoneticPr fontId="1" type="noConversion"/>
  </si>
  <si>
    <t>담당자</t>
    <phoneticPr fontId="1" type="noConversion"/>
  </si>
  <si>
    <t>집행 내용</t>
    <phoneticPr fontId="1" type="noConversion"/>
  </si>
  <si>
    <t>코드</t>
    <phoneticPr fontId="1" type="noConversion"/>
  </si>
  <si>
    <t>거래 형태</t>
    <phoneticPr fontId="1" type="noConversion"/>
  </si>
  <si>
    <t>잔액</t>
    <phoneticPr fontId="1" type="noConversion"/>
  </si>
  <si>
    <t>수입</t>
    <phoneticPr fontId="1" type="noConversion"/>
  </si>
  <si>
    <t>이체 계좌번호</t>
    <phoneticPr fontId="1" type="noConversion"/>
  </si>
  <si>
    <t>영수증</t>
    <phoneticPr fontId="1" type="noConversion"/>
  </si>
  <si>
    <t>비고</t>
    <phoneticPr fontId="1" type="noConversion"/>
  </si>
  <si>
    <t xml:space="preserve">지출 </t>
    <phoneticPr fontId="1" type="noConversion"/>
  </si>
  <si>
    <t>통장 거래일자</t>
    <phoneticPr fontId="1" type="noConversion"/>
  </si>
  <si>
    <t>최혜원</t>
    <phoneticPr fontId="1" type="noConversion"/>
  </si>
  <si>
    <t>신입생 환영 방송제 영상 장비 구축</t>
    <phoneticPr fontId="1" type="noConversion"/>
  </si>
  <si>
    <t>AA1</t>
    <phoneticPr fontId="1" type="noConversion"/>
  </si>
  <si>
    <t>공금카드</t>
    <phoneticPr fontId="1" type="noConversion"/>
  </si>
  <si>
    <t>영수증 전달 완료</t>
    <phoneticPr fontId="1" type="noConversion"/>
  </si>
  <si>
    <t>●</t>
    <phoneticPr fontId="1" type="noConversion"/>
  </si>
  <si>
    <t>코드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</si>
</sst>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₩&quot;#,##0;[Red]\-&quot;₩&quot;#,##0"/>
    <numFmt numFmtId="176" formatCode="[$₩-412]#,##0"/>
    <numFmt numFmtId="177" formatCode="&quot;₩&quot;#,##0"/>
    <numFmt numFmtId="178" formatCode="0.0%"/>
  </numFmts>
  <fonts count="1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6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b/>
      <sz val="11"/>
      <name val="Arial"/>
      <family val="2"/>
    </font>
    <font>
      <b/>
      <sz val="11"/>
      <name val="돋움"/>
      <family val="3"/>
      <charset val="129"/>
    </font>
    <font>
      <sz val="11"/>
      <name val="Arial"/>
      <family val="2"/>
    </font>
    <font>
      <sz val="11"/>
      <color theme="1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177" fontId="0" fillId="0" borderId="0" xfId="0" applyNumberFormat="1">
      <alignment vertical="center"/>
    </xf>
    <xf numFmtId="9" fontId="0" fillId="0" borderId="0" xfId="0" applyNumberFormat="1">
      <alignment vertical="center"/>
    </xf>
    <xf numFmtId="0" fontId="0" fillId="0" borderId="4" xfId="0" applyBorder="1">
      <alignment vertical="center"/>
    </xf>
    <xf numFmtId="0" fontId="4" fillId="0" borderId="4" xfId="0" applyFont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8" fontId="0" fillId="0" borderId="0" xfId="0" applyNumberFormat="1">
      <alignment vertical="center"/>
    </xf>
    <xf numFmtId="0" fontId="0" fillId="0" borderId="4" xfId="0" applyBorder="1" applyAlignment="1">
      <alignment vertical="center" wrapText="1"/>
    </xf>
    <xf numFmtId="178" fontId="0" fillId="0" borderId="4" xfId="0" applyNumberFormat="1" applyBorder="1" applyAlignment="1">
      <alignment horizontal="center" vertical="center"/>
    </xf>
    <xf numFmtId="177" fontId="0" fillId="2" borderId="4" xfId="0" applyNumberFormat="1" applyFill="1" applyBorder="1" applyAlignment="1">
      <alignment horizontal="center" vertical="center"/>
    </xf>
    <xf numFmtId="178" fontId="0" fillId="2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vertical="center" wrapText="1"/>
    </xf>
    <xf numFmtId="177" fontId="0" fillId="3" borderId="4" xfId="0" applyNumberFormat="1" applyFill="1" applyBorder="1" applyAlignment="1">
      <alignment horizontal="center" vertical="center"/>
    </xf>
    <xf numFmtId="178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vertical="center" wrapText="1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>
      <alignment vertical="center"/>
    </xf>
    <xf numFmtId="0" fontId="0" fillId="2" borderId="4" xfId="0" applyFill="1" applyBorder="1">
      <alignment vertical="center"/>
    </xf>
    <xf numFmtId="176" fontId="6" fillId="0" borderId="1" xfId="0" applyNumberFormat="1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/>
    <xf numFmtId="176" fontId="6" fillId="5" borderId="9" xfId="0" applyNumberFormat="1" applyFont="1" applyFill="1" applyBorder="1" applyAlignment="1">
      <alignment horizontal="center" vertical="center" wrapText="1"/>
    </xf>
    <xf numFmtId="178" fontId="6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3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6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6" borderId="4" xfId="0" applyFill="1" applyBorder="1">
      <alignment vertical="center"/>
    </xf>
    <xf numFmtId="0" fontId="0" fillId="0" borderId="3" xfId="0" applyBorder="1">
      <alignment vertical="center"/>
    </xf>
    <xf numFmtId="0" fontId="0" fillId="0" borderId="10" xfId="0" applyBorder="1">
      <alignment vertical="center"/>
    </xf>
    <xf numFmtId="6" fontId="0" fillId="0" borderId="10" xfId="0" applyNumberFormat="1" applyBorder="1">
      <alignment vertical="center"/>
    </xf>
    <xf numFmtId="0" fontId="9" fillId="0" borderId="10" xfId="0" applyFont="1" applyBorder="1">
      <alignment vertical="center"/>
    </xf>
    <xf numFmtId="0" fontId="0" fillId="0" borderId="5" xfId="0" applyBorder="1">
      <alignment vertical="center"/>
    </xf>
    <xf numFmtId="177" fontId="0" fillId="0" borderId="4" xfId="0" applyNumberForma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4"/>
  <sheetViews>
    <sheetView tabSelected="1" topLeftCell="A7" zoomScale="70" zoomScaleNormal="70" workbookViewId="0">
      <selection activeCell="L25" sqref="L25:L36"/>
    </sheetView>
  </sheetViews>
  <sheetFormatPr defaultRowHeight="17.399999999999999"/>
  <cols>
    <col min="2" max="2" width="13.8984375" customWidth="1"/>
    <col min="4" max="5" width="15.09765625" customWidth="1"/>
    <col min="6" max="6" width="8.796875" customWidth="1"/>
    <col min="7" max="7" width="35.69921875" customWidth="1"/>
    <col min="8" max="8" width="18" customWidth="1"/>
    <col min="9" max="9" width="14" customWidth="1"/>
    <col min="10" max="10" width="15.8984375" customWidth="1"/>
    <col min="11" max="11" width="18.09765625" customWidth="1"/>
    <col min="12" max="12" width="74.09765625" customWidth="1"/>
  </cols>
  <sheetData>
    <row r="2" spans="2:12" ht="25.2">
      <c r="B2" s="1" t="s">
        <v>68</v>
      </c>
    </row>
    <row r="3" spans="2:12">
      <c r="L3" s="29" t="s">
        <v>76</v>
      </c>
    </row>
    <row r="4" spans="2:12" ht="18" customHeight="1">
      <c r="L4" s="30" t="s">
        <v>1</v>
      </c>
    </row>
    <row r="5" spans="2:12">
      <c r="L5" s="29" t="s">
        <v>0</v>
      </c>
    </row>
    <row r="6" spans="2:12" ht="34.200000000000003" customHeight="1">
      <c r="B6" t="s">
        <v>18</v>
      </c>
    </row>
    <row r="7" spans="2:12">
      <c r="E7" s="10" t="s">
        <v>2</v>
      </c>
      <c r="F7" s="10" t="s">
        <v>3</v>
      </c>
      <c r="G7" s="10" t="s">
        <v>4</v>
      </c>
      <c r="H7" s="10" t="s">
        <v>80</v>
      </c>
      <c r="I7" s="10" t="s">
        <v>69</v>
      </c>
      <c r="J7" s="10" t="s">
        <v>70</v>
      </c>
      <c r="K7" s="10" t="s">
        <v>71</v>
      </c>
      <c r="L7" s="10" t="s">
        <v>5</v>
      </c>
    </row>
    <row r="8" spans="2:12" ht="18" customHeight="1">
      <c r="E8" s="52" t="s">
        <v>6</v>
      </c>
      <c r="F8" s="56" t="s">
        <v>84</v>
      </c>
      <c r="G8" s="8" t="s">
        <v>7</v>
      </c>
      <c r="H8" s="33" t="s">
        <v>81</v>
      </c>
      <c r="I8" s="9">
        <f>I24</f>
        <v>6752780</v>
      </c>
      <c r="J8" s="9">
        <f t="shared" ref="J8" si="0">J24</f>
        <v>2731900</v>
      </c>
      <c r="K8" s="13">
        <f t="shared" ref="K8:K16" si="1">J8/I8</f>
        <v>0.40455930742597862</v>
      </c>
      <c r="L8" s="6"/>
    </row>
    <row r="9" spans="2:12">
      <c r="E9" s="52"/>
      <c r="F9" s="57"/>
      <c r="G9" s="8" t="s">
        <v>8</v>
      </c>
      <c r="H9" s="33" t="s">
        <v>82</v>
      </c>
      <c r="I9" s="9">
        <f>I28</f>
        <v>7240000</v>
      </c>
      <c r="J9" s="9">
        <f>J28</f>
        <v>0</v>
      </c>
      <c r="K9" s="13">
        <f t="shared" si="1"/>
        <v>0</v>
      </c>
      <c r="L9" s="5"/>
    </row>
    <row r="10" spans="2:12">
      <c r="E10" s="52"/>
      <c r="F10" s="57"/>
      <c r="G10" s="8" t="s">
        <v>9</v>
      </c>
      <c r="H10" s="33" t="s">
        <v>83</v>
      </c>
      <c r="I10" s="9">
        <f>I30</f>
        <v>13000000</v>
      </c>
      <c r="J10" s="9">
        <f>J30</f>
        <v>0</v>
      </c>
      <c r="K10" s="13">
        <f t="shared" si="1"/>
        <v>0</v>
      </c>
      <c r="L10" s="7"/>
    </row>
    <row r="11" spans="2:12">
      <c r="E11" s="52"/>
      <c r="F11" s="58"/>
      <c r="G11" s="20" t="s">
        <v>10</v>
      </c>
      <c r="H11" s="31"/>
      <c r="I11" s="17">
        <f>SUM(I8:I10)</f>
        <v>26992780</v>
      </c>
      <c r="J11" s="17">
        <f>SUM(J8:J10)</f>
        <v>2731900</v>
      </c>
      <c r="K11" s="18">
        <f t="shared" si="1"/>
        <v>0.10120854539621336</v>
      </c>
      <c r="L11" s="21"/>
    </row>
    <row r="12" spans="2:12">
      <c r="E12" s="52"/>
      <c r="F12" s="56" t="s">
        <v>14</v>
      </c>
      <c r="G12" s="8" t="s">
        <v>12</v>
      </c>
      <c r="H12" s="33" t="s">
        <v>85</v>
      </c>
      <c r="I12" s="9">
        <f>I34</f>
        <v>2000000</v>
      </c>
      <c r="J12" s="9">
        <f>J34</f>
        <v>0</v>
      </c>
      <c r="K12" s="13">
        <f t="shared" si="1"/>
        <v>0</v>
      </c>
      <c r="L12" s="5"/>
    </row>
    <row r="13" spans="2:12">
      <c r="E13" s="52"/>
      <c r="F13" s="58"/>
      <c r="G13" s="20" t="s">
        <v>11</v>
      </c>
      <c r="H13" s="31"/>
      <c r="I13" s="17">
        <f>I12</f>
        <v>2000000</v>
      </c>
      <c r="J13" s="17">
        <f>J12</f>
        <v>0</v>
      </c>
      <c r="K13" s="18">
        <f t="shared" si="1"/>
        <v>0</v>
      </c>
      <c r="L13" s="21"/>
    </row>
    <row r="14" spans="2:12">
      <c r="E14" s="52"/>
      <c r="F14" s="56" t="s">
        <v>15</v>
      </c>
      <c r="G14" s="8" t="s">
        <v>13</v>
      </c>
      <c r="H14" s="33" t="s">
        <v>86</v>
      </c>
      <c r="I14" s="9">
        <f>I36</f>
        <v>1500000</v>
      </c>
      <c r="J14" s="9">
        <f>J36</f>
        <v>0</v>
      </c>
      <c r="K14" s="13">
        <f t="shared" si="1"/>
        <v>0</v>
      </c>
      <c r="L14" s="5"/>
    </row>
    <row r="15" spans="2:12">
      <c r="E15" s="52"/>
      <c r="F15" s="58"/>
      <c r="G15" s="20" t="s">
        <v>11</v>
      </c>
      <c r="H15" s="31"/>
      <c r="I15" s="17">
        <f>I14</f>
        <v>1500000</v>
      </c>
      <c r="J15" s="17">
        <f>J14</f>
        <v>0</v>
      </c>
      <c r="K15" s="18">
        <f t="shared" si="1"/>
        <v>0</v>
      </c>
      <c r="L15" s="21"/>
    </row>
    <row r="16" spans="2:12">
      <c r="E16" s="52"/>
      <c r="F16" s="54" t="s">
        <v>16</v>
      </c>
      <c r="G16" s="55"/>
      <c r="H16" s="34"/>
      <c r="I16" s="14">
        <f>SUM(I11,I13,I15,)</f>
        <v>30492780</v>
      </c>
      <c r="J16" s="14">
        <f>SUM(J11,J13,J15,)</f>
        <v>2731900</v>
      </c>
      <c r="K16" s="15">
        <f t="shared" si="1"/>
        <v>8.9591700068016103E-2</v>
      </c>
      <c r="L16" s="22"/>
    </row>
    <row r="18" spans="2:12" ht="34.200000000000003" customHeight="1">
      <c r="B18" t="s">
        <v>17</v>
      </c>
    </row>
    <row r="19" spans="2:12">
      <c r="B19" s="10" t="s">
        <v>19</v>
      </c>
      <c r="C19" s="10" t="s">
        <v>20</v>
      </c>
      <c r="D19" s="10" t="s">
        <v>21</v>
      </c>
      <c r="E19" s="10" t="s">
        <v>29</v>
      </c>
      <c r="F19" s="10" t="s">
        <v>3</v>
      </c>
      <c r="G19" s="10" t="s">
        <v>22</v>
      </c>
      <c r="H19" s="10" t="s">
        <v>118</v>
      </c>
      <c r="I19" s="10" t="s">
        <v>69</v>
      </c>
      <c r="J19" s="10" t="s">
        <v>70</v>
      </c>
      <c r="K19" s="10" t="s">
        <v>71</v>
      </c>
      <c r="L19" s="10" t="s">
        <v>5</v>
      </c>
    </row>
    <row r="20" spans="2:12" ht="34.799999999999997">
      <c r="B20" s="52" t="s">
        <v>6</v>
      </c>
      <c r="C20" s="53" t="s">
        <v>23</v>
      </c>
      <c r="D20" s="52" t="s">
        <v>33</v>
      </c>
      <c r="E20" s="8" t="s">
        <v>30</v>
      </c>
      <c r="F20" s="8" t="s">
        <v>61</v>
      </c>
      <c r="G20" s="8" t="s">
        <v>25</v>
      </c>
      <c r="H20" s="33" t="s">
        <v>87</v>
      </c>
      <c r="I20" s="43">
        <v>2732780</v>
      </c>
      <c r="J20" s="9">
        <v>2731900</v>
      </c>
      <c r="K20" s="13">
        <f>J20/I20</f>
        <v>0.99967798359180027</v>
      </c>
      <c r="L20" s="12" t="s">
        <v>74</v>
      </c>
    </row>
    <row r="21" spans="2:12">
      <c r="B21" s="52"/>
      <c r="C21" s="53"/>
      <c r="D21" s="52"/>
      <c r="E21" s="8" t="s">
        <v>31</v>
      </c>
      <c r="F21" s="8" t="s">
        <v>62</v>
      </c>
      <c r="G21" s="8" t="s">
        <v>34</v>
      </c>
      <c r="H21" s="33" t="s">
        <v>88</v>
      </c>
      <c r="I21" s="9">
        <v>1000000</v>
      </c>
      <c r="J21" s="9">
        <v>0</v>
      </c>
      <c r="K21" s="13">
        <f t="shared" ref="K21:K37" si="2">J21/I21</f>
        <v>0</v>
      </c>
      <c r="L21" s="49" t="s">
        <v>72</v>
      </c>
    </row>
    <row r="22" spans="2:12">
      <c r="B22" s="52"/>
      <c r="C22" s="53"/>
      <c r="D22" s="52"/>
      <c r="E22" s="8" t="s">
        <v>28</v>
      </c>
      <c r="F22" s="8" t="s">
        <v>62</v>
      </c>
      <c r="G22" s="8" t="s">
        <v>26</v>
      </c>
      <c r="H22" s="33" t="s">
        <v>89</v>
      </c>
      <c r="I22" s="9">
        <v>2500000</v>
      </c>
      <c r="J22" s="9">
        <v>0</v>
      </c>
      <c r="K22" s="13">
        <f t="shared" si="2"/>
        <v>0</v>
      </c>
      <c r="L22" s="50"/>
    </row>
    <row r="23" spans="2:12" ht="49.2" customHeight="1">
      <c r="B23" s="52"/>
      <c r="C23" s="53"/>
      <c r="D23" s="52"/>
      <c r="E23" s="8" t="s">
        <v>32</v>
      </c>
      <c r="F23" s="8" t="s">
        <v>62</v>
      </c>
      <c r="G23" s="8" t="s">
        <v>27</v>
      </c>
      <c r="H23" s="33" t="s">
        <v>90</v>
      </c>
      <c r="I23" s="9">
        <v>520000</v>
      </c>
      <c r="J23" s="9">
        <v>0</v>
      </c>
      <c r="K23" s="13">
        <v>0</v>
      </c>
      <c r="L23" s="12" t="s">
        <v>73</v>
      </c>
    </row>
    <row r="24" spans="2:12">
      <c r="B24" s="52"/>
      <c r="C24" s="53"/>
      <c r="D24" s="52"/>
      <c r="E24" s="45" t="s">
        <v>35</v>
      </c>
      <c r="F24" s="45"/>
      <c r="G24" s="45"/>
      <c r="H24" s="31"/>
      <c r="I24" s="17">
        <f>SUM(I20:I23)</f>
        <v>6752780</v>
      </c>
      <c r="J24" s="17">
        <f>SUM(J20:J23)</f>
        <v>2731900</v>
      </c>
      <c r="K24" s="18">
        <f t="shared" si="2"/>
        <v>0.40455930742597862</v>
      </c>
      <c r="L24" s="19"/>
    </row>
    <row r="25" spans="2:12">
      <c r="B25" s="52"/>
      <c r="C25" s="53"/>
      <c r="D25" s="52" t="s">
        <v>65</v>
      </c>
      <c r="E25" s="8" t="s">
        <v>36</v>
      </c>
      <c r="F25" s="8" t="s">
        <v>62</v>
      </c>
      <c r="G25" s="8" t="s">
        <v>38</v>
      </c>
      <c r="H25" s="33" t="s">
        <v>91</v>
      </c>
      <c r="I25" s="9">
        <v>2100000</v>
      </c>
      <c r="J25" s="46">
        <v>0</v>
      </c>
      <c r="K25" s="13">
        <f t="shared" si="2"/>
        <v>0</v>
      </c>
      <c r="L25" s="49" t="s">
        <v>75</v>
      </c>
    </row>
    <row r="26" spans="2:12">
      <c r="B26" s="52"/>
      <c r="C26" s="53"/>
      <c r="D26" s="53"/>
      <c r="E26" s="8" t="s">
        <v>24</v>
      </c>
      <c r="F26" s="8" t="s">
        <v>62</v>
      </c>
      <c r="G26" s="8" t="s">
        <v>39</v>
      </c>
      <c r="H26" s="33" t="s">
        <v>92</v>
      </c>
      <c r="I26" s="9">
        <v>2300000</v>
      </c>
      <c r="J26" s="47"/>
      <c r="K26" s="13">
        <f t="shared" si="2"/>
        <v>0</v>
      </c>
      <c r="L26" s="51"/>
    </row>
    <row r="27" spans="2:12">
      <c r="B27" s="52"/>
      <c r="C27" s="53"/>
      <c r="D27" s="53"/>
      <c r="E27" s="8" t="s">
        <v>37</v>
      </c>
      <c r="F27" s="8" t="s">
        <v>62</v>
      </c>
      <c r="G27" s="8" t="s">
        <v>40</v>
      </c>
      <c r="H27" s="33" t="s">
        <v>93</v>
      </c>
      <c r="I27" s="9">
        <v>2840000</v>
      </c>
      <c r="J27" s="48"/>
      <c r="K27" s="13">
        <f t="shared" si="2"/>
        <v>0</v>
      </c>
      <c r="L27" s="51"/>
    </row>
    <row r="28" spans="2:12">
      <c r="B28" s="52"/>
      <c r="C28" s="53"/>
      <c r="D28" s="53"/>
      <c r="E28" s="45" t="s">
        <v>63</v>
      </c>
      <c r="F28" s="45"/>
      <c r="G28" s="45"/>
      <c r="H28" s="31"/>
      <c r="I28" s="17">
        <f>SUM(I25:I27)</f>
        <v>7240000</v>
      </c>
      <c r="J28" s="17">
        <f>SUM(J25:J27)</f>
        <v>0</v>
      </c>
      <c r="K28" s="18">
        <f t="shared" si="2"/>
        <v>0</v>
      </c>
      <c r="L28" s="51"/>
    </row>
    <row r="29" spans="2:12" ht="34.799999999999997" customHeight="1">
      <c r="B29" s="52"/>
      <c r="C29" s="53"/>
      <c r="D29" s="52" t="s">
        <v>66</v>
      </c>
      <c r="E29" s="8" t="s">
        <v>67</v>
      </c>
      <c r="F29" s="8" t="s">
        <v>64</v>
      </c>
      <c r="G29" s="8" t="s">
        <v>42</v>
      </c>
      <c r="H29" s="33" t="s">
        <v>94</v>
      </c>
      <c r="I29" s="9">
        <v>13000000</v>
      </c>
      <c r="J29" s="9">
        <v>0</v>
      </c>
      <c r="K29" s="13">
        <f t="shared" si="2"/>
        <v>0</v>
      </c>
      <c r="L29" s="51"/>
    </row>
    <row r="30" spans="2:12">
      <c r="B30" s="52"/>
      <c r="C30" s="53"/>
      <c r="D30" s="52"/>
      <c r="E30" s="45" t="s">
        <v>43</v>
      </c>
      <c r="F30" s="45"/>
      <c r="G30" s="45"/>
      <c r="H30" s="31"/>
      <c r="I30" s="17">
        <f>SUM(I29)</f>
        <v>13000000</v>
      </c>
      <c r="J30" s="17">
        <f>SUM(J29)</f>
        <v>0</v>
      </c>
      <c r="K30" s="18">
        <f t="shared" si="2"/>
        <v>0</v>
      </c>
      <c r="L30" s="51"/>
    </row>
    <row r="31" spans="2:12">
      <c r="B31" s="52"/>
      <c r="C31" s="53"/>
      <c r="D31" s="52" t="s">
        <v>44</v>
      </c>
      <c r="E31" s="8" t="s">
        <v>45</v>
      </c>
      <c r="F31" s="8" t="s">
        <v>46</v>
      </c>
      <c r="G31" s="8" t="s">
        <v>47</v>
      </c>
      <c r="H31" s="33" t="s">
        <v>95</v>
      </c>
      <c r="I31" s="9">
        <v>700000</v>
      </c>
      <c r="J31" s="46">
        <v>0</v>
      </c>
      <c r="K31" s="13">
        <f t="shared" si="2"/>
        <v>0</v>
      </c>
      <c r="L31" s="51"/>
    </row>
    <row r="32" spans="2:12">
      <c r="B32" s="52"/>
      <c r="C32" s="53"/>
      <c r="D32" s="52"/>
      <c r="E32" s="8" t="s">
        <v>54</v>
      </c>
      <c r="F32" s="8" t="s">
        <v>50</v>
      </c>
      <c r="G32" s="8" t="s">
        <v>52</v>
      </c>
      <c r="H32" s="33" t="s">
        <v>96</v>
      </c>
      <c r="I32" s="9">
        <v>350000</v>
      </c>
      <c r="J32" s="47"/>
      <c r="K32" s="13">
        <f t="shared" si="2"/>
        <v>0</v>
      </c>
      <c r="L32" s="51"/>
    </row>
    <row r="33" spans="2:12">
      <c r="B33" s="52"/>
      <c r="C33" s="53"/>
      <c r="D33" s="52"/>
      <c r="E33" s="8" t="s">
        <v>49</v>
      </c>
      <c r="F33" s="8" t="s">
        <v>51</v>
      </c>
      <c r="G33" s="8" t="s">
        <v>53</v>
      </c>
      <c r="H33" s="33" t="s">
        <v>97</v>
      </c>
      <c r="I33" s="9">
        <v>950000</v>
      </c>
      <c r="J33" s="48"/>
      <c r="K33" s="13">
        <f t="shared" si="2"/>
        <v>0</v>
      </c>
      <c r="L33" s="51"/>
    </row>
    <row r="34" spans="2:12">
      <c r="B34" s="52"/>
      <c r="C34" s="53"/>
      <c r="D34" s="52"/>
      <c r="E34" s="45" t="s">
        <v>41</v>
      </c>
      <c r="F34" s="45"/>
      <c r="G34" s="45"/>
      <c r="H34" s="31"/>
      <c r="I34" s="17">
        <f>SUM(I31:I33)</f>
        <v>2000000</v>
      </c>
      <c r="J34" s="17">
        <f>SUM(J31:J33)</f>
        <v>0</v>
      </c>
      <c r="K34" s="18">
        <f t="shared" si="2"/>
        <v>0</v>
      </c>
      <c r="L34" s="51"/>
    </row>
    <row r="35" spans="2:12">
      <c r="B35" s="52"/>
      <c r="C35" s="53"/>
      <c r="D35" s="52" t="s">
        <v>58</v>
      </c>
      <c r="E35" s="8" t="s">
        <v>48</v>
      </c>
      <c r="F35" s="8" t="s">
        <v>55</v>
      </c>
      <c r="G35" s="8" t="s">
        <v>56</v>
      </c>
      <c r="H35" s="33" t="s">
        <v>98</v>
      </c>
      <c r="I35" s="9">
        <v>1500000</v>
      </c>
      <c r="J35" s="9">
        <v>0</v>
      </c>
      <c r="K35" s="13">
        <f t="shared" si="2"/>
        <v>0</v>
      </c>
      <c r="L35" s="51"/>
    </row>
    <row r="36" spans="2:12">
      <c r="B36" s="52"/>
      <c r="C36" s="53"/>
      <c r="D36" s="52"/>
      <c r="E36" s="45" t="s">
        <v>57</v>
      </c>
      <c r="F36" s="45"/>
      <c r="G36" s="45"/>
      <c r="H36" s="31"/>
      <c r="I36" s="17">
        <f>SUM(I35)</f>
        <v>1500000</v>
      </c>
      <c r="J36" s="17">
        <f>SUM(J35)</f>
        <v>0</v>
      </c>
      <c r="K36" s="18">
        <f t="shared" si="2"/>
        <v>0</v>
      </c>
      <c r="L36" s="50"/>
    </row>
    <row r="37" spans="2:12">
      <c r="B37" s="52"/>
      <c r="C37" s="53"/>
      <c r="D37" s="44" t="s">
        <v>59</v>
      </c>
      <c r="E37" s="44"/>
      <c r="F37" s="44"/>
      <c r="G37" s="44"/>
      <c r="H37" s="32"/>
      <c r="I37" s="14">
        <f>SUM(I24,I28,I30,I34,I36)</f>
        <v>30492780</v>
      </c>
      <c r="J37" s="14">
        <f>SUM(J24,J28,J30,J34,J36)</f>
        <v>2731900</v>
      </c>
      <c r="K37" s="15">
        <f t="shared" si="2"/>
        <v>8.9591700068016103E-2</v>
      </c>
      <c r="L37" s="16"/>
    </row>
    <row r="38" spans="2:12">
      <c r="I38" s="3"/>
      <c r="J38" s="3"/>
      <c r="K38" s="11"/>
      <c r="L38" s="2"/>
    </row>
    <row r="39" spans="2:12" ht="34.200000000000003" customHeight="1">
      <c r="B39" t="s">
        <v>60</v>
      </c>
      <c r="I39" s="3"/>
      <c r="J39" s="3"/>
      <c r="K39" s="11"/>
      <c r="L39" s="2"/>
    </row>
    <row r="40" spans="2:12">
      <c r="I40" s="35" t="s">
        <v>77</v>
      </c>
      <c r="J40" s="35" t="s">
        <v>78</v>
      </c>
      <c r="K40" s="36" t="s">
        <v>79</v>
      </c>
      <c r="L40" s="2"/>
    </row>
    <row r="41" spans="2:12">
      <c r="I41" s="23">
        <f>I16</f>
        <v>30492780</v>
      </c>
      <c r="J41" s="23">
        <f>J16</f>
        <v>2731900</v>
      </c>
      <c r="K41" s="24">
        <f>J41/I41</f>
        <v>8.9591700068016103E-2</v>
      </c>
      <c r="L41" s="2"/>
    </row>
    <row r="42" spans="2:12">
      <c r="I42" s="25">
        <f t="shared" ref="I42:J42" si="3">I37</f>
        <v>30492780</v>
      </c>
      <c r="J42" s="23">
        <f t="shared" si="3"/>
        <v>2731900</v>
      </c>
      <c r="K42" s="24">
        <f>J42/I42</f>
        <v>8.9591700068016103E-2</v>
      </c>
      <c r="L42" s="2"/>
    </row>
    <row r="43" spans="2:12">
      <c r="I43" s="26"/>
      <c r="J43" s="27">
        <f>J41-J42</f>
        <v>0</v>
      </c>
      <c r="K43" s="28"/>
    </row>
    <row r="44" spans="2:12">
      <c r="I44" s="3"/>
      <c r="J44" s="3"/>
      <c r="K44" s="11"/>
    </row>
    <row r="45" spans="2:12">
      <c r="I45" s="3"/>
      <c r="J45" s="3"/>
      <c r="K45" s="11"/>
    </row>
    <row r="46" spans="2:12">
      <c r="I46" s="3"/>
      <c r="J46" s="3"/>
      <c r="K46" s="11"/>
    </row>
    <row r="47" spans="2:12">
      <c r="I47" s="3"/>
      <c r="J47" s="3"/>
      <c r="K47" s="11"/>
    </row>
    <row r="48" spans="2:12">
      <c r="I48" s="3"/>
      <c r="J48" s="3"/>
      <c r="K48" s="11"/>
    </row>
    <row r="49" spans="9:11">
      <c r="I49" s="3"/>
      <c r="J49" s="3"/>
      <c r="K49" s="11"/>
    </row>
    <row r="50" spans="9:11">
      <c r="I50" s="3"/>
      <c r="J50" s="3"/>
      <c r="K50" s="11"/>
    </row>
    <row r="51" spans="9:11">
      <c r="I51" s="3"/>
      <c r="J51" s="3"/>
      <c r="K51" s="11"/>
    </row>
    <row r="52" spans="9:11">
      <c r="I52" s="3"/>
      <c r="J52" s="3"/>
      <c r="K52" s="11"/>
    </row>
    <row r="53" spans="9:11">
      <c r="I53" s="3"/>
      <c r="J53" s="3"/>
      <c r="K53" s="11"/>
    </row>
    <row r="54" spans="9:11">
      <c r="I54" s="3"/>
      <c r="J54" s="3"/>
      <c r="K54" s="11"/>
    </row>
    <row r="55" spans="9:11">
      <c r="I55" s="3"/>
      <c r="J55" s="3"/>
      <c r="K55" s="11"/>
    </row>
    <row r="56" spans="9:11">
      <c r="I56" s="3"/>
      <c r="J56" s="3"/>
      <c r="K56" s="11"/>
    </row>
    <row r="57" spans="9:11">
      <c r="I57" s="3"/>
      <c r="J57" s="3"/>
      <c r="K57" s="11"/>
    </row>
    <row r="58" spans="9:11">
      <c r="I58" s="3"/>
      <c r="J58" s="3"/>
      <c r="K58" s="11"/>
    </row>
    <row r="59" spans="9:11">
      <c r="I59" s="3"/>
      <c r="J59" s="3"/>
      <c r="K59" s="11"/>
    </row>
    <row r="60" spans="9:11">
      <c r="I60" s="3"/>
      <c r="J60" s="3"/>
      <c r="K60" s="4"/>
    </row>
    <row r="61" spans="9:11">
      <c r="I61" s="3"/>
      <c r="J61" s="3"/>
      <c r="K61" s="4"/>
    </row>
    <row r="62" spans="9:11">
      <c r="I62" s="3"/>
      <c r="J62" s="3"/>
      <c r="K62" s="4"/>
    </row>
    <row r="63" spans="9:11">
      <c r="I63" s="3"/>
      <c r="J63" s="3"/>
      <c r="K63" s="4"/>
    </row>
    <row r="64" spans="9:11">
      <c r="I64" s="3"/>
      <c r="J64" s="3"/>
      <c r="K64" s="4"/>
    </row>
  </sheetData>
  <mergeCells count="22">
    <mergeCell ref="E8:E16"/>
    <mergeCell ref="B20:B37"/>
    <mergeCell ref="C20:C37"/>
    <mergeCell ref="F16:G16"/>
    <mergeCell ref="F8:F11"/>
    <mergeCell ref="F12:F13"/>
    <mergeCell ref="F14:F15"/>
    <mergeCell ref="E30:G30"/>
    <mergeCell ref="D29:D30"/>
    <mergeCell ref="E34:G34"/>
    <mergeCell ref="D31:D34"/>
    <mergeCell ref="E36:G36"/>
    <mergeCell ref="D35:D36"/>
    <mergeCell ref="E24:G24"/>
    <mergeCell ref="D25:D28"/>
    <mergeCell ref="D20:D24"/>
    <mergeCell ref="D37:G37"/>
    <mergeCell ref="E28:G28"/>
    <mergeCell ref="J31:J33"/>
    <mergeCell ref="J25:J27"/>
    <mergeCell ref="L21:L22"/>
    <mergeCell ref="L25:L36"/>
  </mergeCells>
  <phoneticPr fontId="1" type="noConversion"/>
  <pageMargins left="0.7" right="0.7" top="0.75" bottom="0.75" header="0.3" footer="0.3"/>
  <pageSetup paperSize="9" orientation="portrait" r:id="rId1"/>
  <ignoredErrors>
    <ignoredError sqref="I13:J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"/>
  <sheetViews>
    <sheetView workbookViewId="0">
      <selection activeCell="A5" sqref="A5"/>
    </sheetView>
  </sheetViews>
  <sheetFormatPr defaultRowHeight="17.399999999999999"/>
  <cols>
    <col min="2" max="2" width="9.3984375" bestFit="1" customWidth="1"/>
    <col min="4" max="4" width="30.19921875" customWidth="1"/>
    <col min="8" max="8" width="10.69921875" bestFit="1" customWidth="1"/>
    <col min="10" max="10" width="13.59765625" customWidth="1"/>
    <col min="11" max="11" width="16.59765625" customWidth="1"/>
    <col min="12" max="12" width="7" customWidth="1"/>
    <col min="13" max="13" width="20.8984375" customWidth="1"/>
  </cols>
  <sheetData>
    <row r="2" spans="2:13">
      <c r="B2" s="59" t="s">
        <v>99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4" spans="2:13">
      <c r="B4" s="37" t="s">
        <v>100</v>
      </c>
      <c r="C4" s="37" t="s">
        <v>101</v>
      </c>
      <c r="D4" s="37" t="s">
        <v>102</v>
      </c>
      <c r="E4" s="37" t="s">
        <v>103</v>
      </c>
      <c r="F4" s="37" t="s">
        <v>104</v>
      </c>
      <c r="G4" s="37" t="s">
        <v>106</v>
      </c>
      <c r="H4" s="37" t="s">
        <v>110</v>
      </c>
      <c r="I4" s="37" t="s">
        <v>105</v>
      </c>
      <c r="J4" s="37" t="s">
        <v>111</v>
      </c>
      <c r="K4" s="37" t="s">
        <v>107</v>
      </c>
      <c r="L4" s="37" t="s">
        <v>108</v>
      </c>
      <c r="M4" s="37" t="s">
        <v>109</v>
      </c>
    </row>
    <row r="5" spans="2:13">
      <c r="B5" s="38">
        <v>20200316</v>
      </c>
      <c r="C5" s="39" t="s">
        <v>112</v>
      </c>
      <c r="D5" s="39" t="s">
        <v>113</v>
      </c>
      <c r="E5" s="39" t="s">
        <v>114</v>
      </c>
      <c r="F5" s="39" t="s">
        <v>115</v>
      </c>
      <c r="G5" s="39"/>
      <c r="H5" s="40">
        <v>2731900</v>
      </c>
      <c r="I5" s="39"/>
      <c r="J5" s="39">
        <v>20200316</v>
      </c>
      <c r="K5" s="39"/>
      <c r="L5" s="41" t="s">
        <v>117</v>
      </c>
      <c r="M5" s="42" t="s">
        <v>116</v>
      </c>
    </row>
  </sheetData>
  <mergeCells count="1">
    <mergeCell ref="B2:M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예결산안</vt:lpstr>
      <vt:lpstr>통장 거래 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2020-03-27T10:26:29Z</dcterms:created>
  <dcterms:modified xsi:type="dcterms:W3CDTF">2020-09-21T12:52:41Z</dcterms:modified>
</cp:coreProperties>
</file>