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현진\Desktop\"/>
    </mc:Choice>
  </mc:AlternateContent>
  <xr:revisionPtr revIDLastSave="0" documentId="13_ncr:1_{5F508F4B-14B6-467B-B63F-059B4FD0A612}" xr6:coauthVersionLast="47" xr6:coauthVersionMax="47" xr10:uidLastSave="{00000000-0000-0000-0000-000000000000}"/>
  <bookViews>
    <workbookView xWindow="14160" yWindow="432" windowWidth="8880" windowHeight="10716" xr2:uid="{00000000-000D-0000-FFFF-FFFF00000000}"/>
  </bookViews>
  <sheets>
    <sheet name="기층 기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7" i="1"/>
  <c r="I18" i="1"/>
  <c r="J8" i="1" l="1"/>
  <c r="J5" i="1"/>
  <c r="J10" i="1"/>
  <c r="H11" i="1"/>
  <c r="J17" i="1"/>
  <c r="I11" i="1" l="1"/>
  <c r="I35" i="1"/>
  <c r="H18" i="1"/>
  <c r="H19" i="1" s="1"/>
  <c r="H20" i="1" s="1"/>
  <c r="I46" i="1"/>
  <c r="H46" i="1"/>
  <c r="I41" i="1"/>
  <c r="H41" i="1"/>
  <c r="I36" i="1"/>
  <c r="H36" i="1"/>
  <c r="H45" i="1"/>
  <c r="I40" i="1"/>
  <c r="H40" i="1"/>
  <c r="H35" i="1"/>
  <c r="J18" i="1" l="1"/>
  <c r="I45" i="1"/>
  <c r="I47" i="1" s="1"/>
  <c r="I12" i="1"/>
  <c r="I27" i="1" s="1"/>
  <c r="I19" i="1"/>
  <c r="H28" i="1"/>
  <c r="H37" i="1"/>
  <c r="J7" i="1"/>
  <c r="J9" i="1"/>
  <c r="H12" i="1"/>
  <c r="H27" i="1" s="1"/>
  <c r="J41" i="1"/>
  <c r="J46" i="1"/>
  <c r="H47" i="1"/>
  <c r="H42" i="1"/>
  <c r="J35" i="1"/>
  <c r="I37" i="1"/>
  <c r="J40" i="1"/>
  <c r="I42" i="1"/>
  <c r="J36" i="1"/>
  <c r="J11" i="1"/>
  <c r="J45" i="1" l="1"/>
  <c r="J27" i="1"/>
  <c r="J19" i="1"/>
  <c r="I20" i="1"/>
  <c r="J20" i="1" s="1"/>
  <c r="H29" i="1"/>
  <c r="J12" i="1"/>
  <c r="J37" i="1"/>
  <c r="J42" i="1"/>
  <c r="J47" i="1"/>
  <c r="I28" i="1" l="1"/>
  <c r="J28" i="1" s="1"/>
  <c r="I29" i="1" l="1"/>
  <c r="J29" i="1" s="1"/>
</calcChain>
</file>

<file path=xl/sharedStrings.xml><?xml version="1.0" encoding="utf-8"?>
<sst xmlns="http://schemas.openxmlformats.org/spreadsheetml/2006/main" count="82" uniqueCount="41">
  <si>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</si>
  <si>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</si>
  <si>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</si>
  <si>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</si>
  <si>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</si>
  <si>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</si>
  <si>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</si>
  <si>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</si>
  <si>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</si>
  <si>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바이오및뇌공학과 학생회</t>
  </si>
  <si>
    <t>학생</t>
  </si>
  <si>
    <t>-</t>
  </si>
  <si>
    <t>계</t>
  </si>
  <si>
    <t>본회계</t>
  </si>
  <si>
    <t>자치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</si>
  <si>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</si>
  <si>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</si>
  <si>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</si>
  <si>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</si>
  <si>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</si>
  <si>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</si>
  <si>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</si>
  <si>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합계</t>
  </si>
  <si>
    <t>전년도</t>
  </si>
  <si>
    <t>당해년도</t>
  </si>
  <si>
    <t>전년도 대비</t>
  </si>
  <si>
    <t>잔액</t>
  </si>
  <si>
    <t>본회계</t>
    <phoneticPr fontId="4" type="noConversion"/>
  </si>
  <si>
    <t>-</t>
    <phoneticPr fontId="4" type="noConversion"/>
  </si>
  <si>
    <t>홍보부</t>
    <phoneticPr fontId="4" type="noConversion"/>
  </si>
  <si>
    <t>학과 네이버 카페 운영 사업</t>
    <phoneticPr fontId="4" type="noConversion"/>
  </si>
  <si>
    <t>자치</t>
    <phoneticPr fontId="4" type="noConversion"/>
  </si>
  <si>
    <t>개별연구 후기 이벤트 상품</t>
    <phoneticPr fontId="4" type="noConversion"/>
  </si>
  <si>
    <t>A1</t>
    <phoneticPr fontId="4" type="noConversion"/>
  </si>
  <si>
    <t>과목 후기 이벤트 상품</t>
    <phoneticPr fontId="4" type="noConversion"/>
  </si>
  <si>
    <t>기층 이월금</t>
    <phoneticPr fontId="4" type="noConversion"/>
  </si>
  <si>
    <t>과비 이월금</t>
    <phoneticPr fontId="4" type="noConversion"/>
  </si>
  <si>
    <t>AA</t>
    <phoneticPr fontId="4" type="noConversion"/>
  </si>
  <si>
    <t>AB</t>
    <phoneticPr fontId="4" type="noConversion"/>
  </si>
  <si>
    <t>BA</t>
    <phoneticPr fontId="4" type="noConversion"/>
  </si>
  <si>
    <t>전반기 이월금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</si>
</sst>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맑은 고딕"/>
      <family val="2"/>
      <charset val="129"/>
    </font>
    <font>
      <sz val="10"/>
      <color rgb="FF000000"/>
      <name val="Arial Unicode MS"/>
      <family val="2"/>
      <charset val="129"/>
    </font>
    <font>
      <sz val="10"/>
      <color rgb="FF000000"/>
      <name val="돋움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78" fontId="1" fillId="4" borderId="5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8" fillId="0" borderId="5" xfId="0" quotePrefix="1" applyNumberFormat="1" applyFont="1" applyBorder="1" applyAlignment="1">
      <alignment horizontal="center" vertical="center" wrapText="1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9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 wrapText="1"/>
    </xf>
    <xf numFmtId="176" fontId="11" fillId="0" borderId="6" xfId="0" quotePrefix="1" applyNumberFormat="1" applyFont="1" applyBorder="1" applyAlignment="1">
      <alignment horizontal="center" vertical="center"/>
    </xf>
    <xf numFmtId="176" fontId="10" fillId="0" borderId="9" xfId="0" quotePrefix="1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176" fontId="11" fillId="0" borderId="7" xfId="0" quotePrefix="1" applyNumberFormat="1" applyFont="1" applyBorder="1" applyAlignment="1">
      <alignment horizontal="center" vertical="center"/>
    </xf>
    <xf numFmtId="176" fontId="11" fillId="0" borderId="8" xfId="0" quotePrefix="1" applyNumberFormat="1" applyFont="1" applyBorder="1" applyAlignment="1">
      <alignment horizontal="center" vertical="center"/>
    </xf>
    <xf numFmtId="176" fontId="9" fillId="0" borderId="7" xfId="0" quotePrefix="1" applyNumberFormat="1" applyFont="1" applyBorder="1" applyAlignment="1">
      <alignment horizontal="center" vertical="center" wrapText="1"/>
    </xf>
    <xf numFmtId="176" fontId="9" fillId="0" borderId="8" xfId="0" quotePrefix="1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98"/>
  <sheetViews>
    <sheetView tabSelected="1" topLeftCell="F1" zoomScale="74" workbookViewId="0">
      <selection activeCell="E24" sqref="E24"/>
    </sheetView>
  </sheetViews>
  <sheetFormatPr defaultColWidth="12.6640625" defaultRowHeight="15.75" customHeight="1"/>
  <cols>
    <col min="4" max="4" width="25.33203125" customWidth="1"/>
    <col min="5" max="5" width="12.88671875" customWidth="1"/>
    <col min="6" max="6" width="29.109375" customWidth="1"/>
    <col min="8" max="8" width="22.33203125" customWidth="1"/>
    <col min="9" max="9" width="13.21875" customWidth="1"/>
    <col min="10" max="10" width="13.109375" customWidth="1"/>
    <col min="11" max="11" width="33.77734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49" t="s">
        <v>0</v>
      </c>
      <c r="E3" s="50"/>
      <c r="F3" s="50"/>
      <c r="G3" s="50"/>
      <c r="H3" s="50"/>
      <c r="I3" s="50"/>
      <c r="J3" s="50"/>
      <c r="K3" s="5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4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53" t="s">
        <v>9</v>
      </c>
      <c r="E5" s="53" t="s">
        <v>10</v>
      </c>
      <c r="F5" s="48" t="s">
        <v>35</v>
      </c>
      <c r="G5" s="43" t="s">
        <v>37</v>
      </c>
      <c r="H5" s="44" t="s">
        <v>28</v>
      </c>
      <c r="I5" s="47">
        <v>509949</v>
      </c>
      <c r="J5" s="9" t="str">
        <f t="shared" ref="J5:J12" si="0">IFERROR(I5/H5,"-%")</f>
        <v>-%</v>
      </c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58"/>
      <c r="E6" s="58"/>
      <c r="F6" s="72" t="s">
        <v>36</v>
      </c>
      <c r="G6" s="43" t="s">
        <v>38</v>
      </c>
      <c r="H6" s="44" t="s">
        <v>28</v>
      </c>
      <c r="I6" s="47">
        <v>0</v>
      </c>
      <c r="J6" s="9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58"/>
      <c r="E7" s="54"/>
      <c r="F7" s="52" t="s">
        <v>12</v>
      </c>
      <c r="G7" s="51"/>
      <c r="H7" s="10">
        <v>0</v>
      </c>
      <c r="I7" s="11">
        <f>SUM(I5:I6)</f>
        <v>509949</v>
      </c>
      <c r="J7" s="12" t="str">
        <f t="shared" si="0"/>
        <v>-%</v>
      </c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58"/>
      <c r="E8" s="55" t="s">
        <v>27</v>
      </c>
      <c r="F8" s="48" t="s">
        <v>28</v>
      </c>
      <c r="G8" s="43"/>
      <c r="H8" s="44" t="s">
        <v>28</v>
      </c>
      <c r="I8" s="47" t="s">
        <v>28</v>
      </c>
      <c r="J8" s="9" t="str">
        <f t="shared" ref="J8" si="1">IFERROR(I8/H8,"-%")</f>
        <v>-%</v>
      </c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58"/>
      <c r="E9" s="56"/>
      <c r="F9" s="52" t="s">
        <v>12</v>
      </c>
      <c r="G9" s="51"/>
      <c r="H9" s="10">
        <v>0</v>
      </c>
      <c r="I9" s="10">
        <v>0</v>
      </c>
      <c r="J9" s="12" t="str">
        <f t="shared" si="0"/>
        <v>-%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58"/>
      <c r="E10" s="53" t="s">
        <v>14</v>
      </c>
      <c r="F10" s="73" t="s">
        <v>40</v>
      </c>
      <c r="G10" s="42" t="s">
        <v>39</v>
      </c>
      <c r="H10" s="8" t="s">
        <v>11</v>
      </c>
      <c r="I10" s="47">
        <f>606510-500100+588</f>
        <v>106998</v>
      </c>
      <c r="J10" s="9" t="str">
        <f t="shared" si="0"/>
        <v>-%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2">
      <c r="A11" s="1"/>
      <c r="B11" s="1"/>
      <c r="C11" s="2"/>
      <c r="D11" s="58"/>
      <c r="E11" s="54"/>
      <c r="F11" s="52" t="s">
        <v>12</v>
      </c>
      <c r="G11" s="51"/>
      <c r="H11" s="10">
        <f>SUM(H10)</f>
        <v>0</v>
      </c>
      <c r="I11" s="10">
        <f>SUM(I10:I10)</f>
        <v>106998</v>
      </c>
      <c r="J11" s="12" t="str">
        <f t="shared" si="0"/>
        <v>-%</v>
      </c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2">
      <c r="A12" s="1"/>
      <c r="B12" s="1"/>
      <c r="C12" s="2"/>
      <c r="D12" s="54"/>
      <c r="E12" s="66" t="s">
        <v>15</v>
      </c>
      <c r="F12" s="50"/>
      <c r="G12" s="51"/>
      <c r="H12" s="14">
        <f>SUM(H7,H9,H11)</f>
        <v>0</v>
      </c>
      <c r="I12" s="15">
        <f>SUM(I7,I9,I11)</f>
        <v>616947</v>
      </c>
      <c r="J12" s="16" t="str">
        <f t="shared" si="0"/>
        <v>-%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2">
      <c r="A13" s="1"/>
      <c r="B13" s="1"/>
      <c r="C13" s="1"/>
      <c r="D13" s="1"/>
      <c r="E13" s="1"/>
      <c r="F13" s="1"/>
      <c r="G13" s="1"/>
      <c r="H13" s="18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2">
      <c r="A14" s="1"/>
      <c r="B14" s="67" t="s">
        <v>16</v>
      </c>
      <c r="C14" s="50"/>
      <c r="D14" s="50"/>
      <c r="E14" s="50"/>
      <c r="F14" s="50"/>
      <c r="G14" s="50"/>
      <c r="H14" s="50"/>
      <c r="I14" s="50"/>
      <c r="J14" s="50"/>
      <c r="K14" s="5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2">
      <c r="A15" s="1"/>
      <c r="B15" s="20" t="s">
        <v>1</v>
      </c>
      <c r="C15" s="21" t="s">
        <v>17</v>
      </c>
      <c r="D15" s="21" t="s">
        <v>18</v>
      </c>
      <c r="E15" s="21" t="s">
        <v>2</v>
      </c>
      <c r="F15" s="21" t="s">
        <v>19</v>
      </c>
      <c r="G15" s="22" t="s">
        <v>4</v>
      </c>
      <c r="H15" s="22" t="s">
        <v>5</v>
      </c>
      <c r="I15" s="22" t="s">
        <v>20</v>
      </c>
      <c r="J15" s="23" t="s">
        <v>7</v>
      </c>
      <c r="K15" s="24" t="s">
        <v>21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2">
      <c r="A16" s="1"/>
      <c r="B16" s="57" t="s">
        <v>9</v>
      </c>
      <c r="C16" s="68" t="s">
        <v>29</v>
      </c>
      <c r="D16" s="69" t="s">
        <v>30</v>
      </c>
      <c r="E16" s="70" t="s">
        <v>31</v>
      </c>
      <c r="F16" s="70" t="s">
        <v>32</v>
      </c>
      <c r="G16" s="71" t="s">
        <v>33</v>
      </c>
      <c r="H16" s="45" t="s">
        <v>28</v>
      </c>
      <c r="I16" s="46">
        <v>50000</v>
      </c>
      <c r="J16" s="23"/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2" customHeight="1">
      <c r="A17" s="1"/>
      <c r="B17" s="78"/>
      <c r="C17" s="76"/>
      <c r="D17" s="74"/>
      <c r="E17" s="70" t="s">
        <v>31</v>
      </c>
      <c r="F17" s="70" t="s">
        <v>34</v>
      </c>
      <c r="G17" s="71" t="s">
        <v>33</v>
      </c>
      <c r="H17" s="45" t="s">
        <v>28</v>
      </c>
      <c r="I17" s="46">
        <v>50000</v>
      </c>
      <c r="J17" s="12" t="str">
        <f t="shared" ref="J17:J20" si="2">IFERROR(I17/H17,"-%")</f>
        <v>-%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2">
      <c r="A18" s="1"/>
      <c r="B18" s="78"/>
      <c r="C18" s="76"/>
      <c r="D18" s="75"/>
      <c r="E18" s="59" t="s">
        <v>12</v>
      </c>
      <c r="F18" s="60"/>
      <c r="G18" s="61"/>
      <c r="H18" s="25">
        <f>SUM(H17:H17)</f>
        <v>0</v>
      </c>
      <c r="I18" s="25">
        <f>SUM(I16:I17)</f>
        <v>100000</v>
      </c>
      <c r="J18" s="12" t="str">
        <f t="shared" si="2"/>
        <v>-%</v>
      </c>
      <c r="K18" s="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>
      <c r="A19" s="1"/>
      <c r="B19" s="78"/>
      <c r="C19" s="77"/>
      <c r="D19" s="62" t="s">
        <v>22</v>
      </c>
      <c r="E19" s="63"/>
      <c r="F19" s="63"/>
      <c r="G19" s="64"/>
      <c r="H19" s="27">
        <f>SUM(H18)</f>
        <v>0</v>
      </c>
      <c r="I19" s="27">
        <f>SUM(I18)</f>
        <v>100000</v>
      </c>
      <c r="J19" s="28" t="str">
        <f t="shared" si="2"/>
        <v>-%</v>
      </c>
      <c r="K19" s="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>
      <c r="A20" s="1"/>
      <c r="B20" s="79"/>
      <c r="C20" s="65" t="s">
        <v>15</v>
      </c>
      <c r="D20" s="50"/>
      <c r="E20" s="50"/>
      <c r="F20" s="50"/>
      <c r="G20" s="51"/>
      <c r="H20" s="31">
        <f xml:space="preserve"> SUM(H19)</f>
        <v>0</v>
      </c>
      <c r="I20" s="31">
        <f xml:space="preserve"> SUM(I19)</f>
        <v>100000</v>
      </c>
      <c r="J20" s="16" t="str">
        <f t="shared" si="2"/>
        <v>-%</v>
      </c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>
      <c r="A26" s="1"/>
      <c r="B26" s="1"/>
      <c r="C26" s="1"/>
      <c r="D26" s="1"/>
      <c r="E26" s="1"/>
      <c r="F26" s="1"/>
      <c r="G26" s="7" t="s">
        <v>15</v>
      </c>
      <c r="H26" s="33" t="s">
        <v>23</v>
      </c>
      <c r="I26" s="34" t="s">
        <v>24</v>
      </c>
      <c r="J26" s="35" t="s">
        <v>25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>
      <c r="A27" s="1"/>
      <c r="B27" s="1"/>
      <c r="C27" s="1"/>
      <c r="D27" s="1"/>
      <c r="E27" s="1"/>
      <c r="F27" s="30"/>
      <c r="G27" s="36" t="s">
        <v>0</v>
      </c>
      <c r="H27" s="8">
        <f>H12</f>
        <v>0</v>
      </c>
      <c r="I27" s="8">
        <f>I12</f>
        <v>616947</v>
      </c>
      <c r="J27" s="9" t="str">
        <f t="shared" ref="J27:J29" si="3">IFERROR(I27/H27,"-%")</f>
        <v>-%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>
      <c r="A28" s="1"/>
      <c r="B28" s="1"/>
      <c r="C28" s="1"/>
      <c r="D28" s="1"/>
      <c r="E28" s="1"/>
      <c r="F28" s="30"/>
      <c r="G28" s="36" t="s">
        <v>16</v>
      </c>
      <c r="H28" s="8">
        <f t="shared" ref="H28:I28" si="4">H20</f>
        <v>0</v>
      </c>
      <c r="I28" s="8">
        <f t="shared" si="4"/>
        <v>100000</v>
      </c>
      <c r="J28" s="9" t="str">
        <f t="shared" si="3"/>
        <v>-%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>
      <c r="A29" s="1"/>
      <c r="B29" s="1"/>
      <c r="C29" s="1"/>
      <c r="D29" s="1"/>
      <c r="E29" s="1"/>
      <c r="F29" s="30"/>
      <c r="G29" s="37" t="s">
        <v>26</v>
      </c>
      <c r="H29" s="38">
        <f t="shared" ref="H29:I29" si="5">H27-H28</f>
        <v>0</v>
      </c>
      <c r="I29" s="38">
        <f t="shared" si="5"/>
        <v>516947</v>
      </c>
      <c r="J29" s="39" t="str">
        <f t="shared" si="3"/>
        <v>-%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>
      <c r="A30" s="1"/>
      <c r="B30" s="1"/>
      <c r="C30" s="1"/>
      <c r="D30" s="1"/>
      <c r="E30" s="1"/>
      <c r="F30" s="30"/>
      <c r="G30" s="30"/>
      <c r="H30" s="30"/>
      <c r="I30" s="3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>
      <c r="A34" s="1"/>
      <c r="B34" s="1"/>
      <c r="C34" s="1"/>
      <c r="D34" s="1"/>
      <c r="E34" s="1"/>
      <c r="F34" s="1"/>
      <c r="G34" s="7" t="s">
        <v>10</v>
      </c>
      <c r="H34" s="33" t="s">
        <v>23</v>
      </c>
      <c r="I34" s="34" t="s">
        <v>24</v>
      </c>
      <c r="J34" s="35" t="s">
        <v>25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>
      <c r="A35" s="1"/>
      <c r="B35" s="1"/>
      <c r="C35" s="1"/>
      <c r="D35" s="1"/>
      <c r="E35" s="1"/>
      <c r="F35" s="1"/>
      <c r="G35" s="36" t="s">
        <v>0</v>
      </c>
      <c r="H35" s="8">
        <f>H7</f>
        <v>0</v>
      </c>
      <c r="I35" s="8">
        <f>I7</f>
        <v>509949</v>
      </c>
      <c r="J35" s="40" t="str">
        <f t="shared" ref="J35:J36" si="6">IFERROR(I35/H35,"-%")</f>
        <v>-%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>
      <c r="A36" s="1"/>
      <c r="B36" s="1"/>
      <c r="C36" s="1"/>
      <c r="D36" s="1"/>
      <c r="E36" s="1"/>
      <c r="F36" s="1"/>
      <c r="G36" s="36" t="s">
        <v>16</v>
      </c>
      <c r="H36" s="8">
        <f>SUMIF(E14:E20, "학생", H14:H20)</f>
        <v>0</v>
      </c>
      <c r="I36" s="8">
        <f>SUMIF(E14:E20, "학생", I14:I20)</f>
        <v>0</v>
      </c>
      <c r="J36" s="40" t="str">
        <f t="shared" si="6"/>
        <v>-%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>
      <c r="A37" s="1"/>
      <c r="B37" s="1"/>
      <c r="C37" s="1"/>
      <c r="D37" s="1"/>
      <c r="E37" s="1"/>
      <c r="F37" s="1"/>
      <c r="G37" s="37" t="s">
        <v>26</v>
      </c>
      <c r="H37" s="38">
        <f t="shared" ref="H37:I37" si="7">H35-H36</f>
        <v>0</v>
      </c>
      <c r="I37" s="38">
        <f t="shared" si="7"/>
        <v>509949</v>
      </c>
      <c r="J37" s="41" t="str">
        <f>IFERROR(I37/H37, "%")</f>
        <v>%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>
      <c r="A39" s="1"/>
      <c r="B39" s="1"/>
      <c r="C39" s="1"/>
      <c r="D39" s="1"/>
      <c r="E39" s="1"/>
      <c r="F39" s="1"/>
      <c r="G39" s="7" t="s">
        <v>13</v>
      </c>
      <c r="H39" s="33" t="s">
        <v>23</v>
      </c>
      <c r="I39" s="34" t="s">
        <v>24</v>
      </c>
      <c r="J39" s="35" t="s">
        <v>25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>
      <c r="A40" s="1"/>
      <c r="B40" s="1"/>
      <c r="C40" s="1"/>
      <c r="D40" s="1"/>
      <c r="E40" s="1"/>
      <c r="F40" s="1"/>
      <c r="G40" s="36" t="s">
        <v>0</v>
      </c>
      <c r="H40" s="8">
        <f>H9</f>
        <v>0</v>
      </c>
      <c r="I40" s="8">
        <f>I9</f>
        <v>0</v>
      </c>
      <c r="J40" s="9" t="str">
        <f t="shared" ref="J40:J42" si="8">IFERROR(I40/H40,"-%")</f>
        <v>-%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>
      <c r="A41" s="1"/>
      <c r="B41" s="1"/>
      <c r="C41" s="1"/>
      <c r="D41" s="1"/>
      <c r="E41" s="1"/>
      <c r="F41" s="1"/>
      <c r="G41" s="36" t="s">
        <v>16</v>
      </c>
      <c r="H41" s="8">
        <f>SUMIF(E14:E20, "본회계", H14:H20)</f>
        <v>0</v>
      </c>
      <c r="I41" s="8">
        <f>SUMIF(E14:E20, "본회계", I14:I20)</f>
        <v>0</v>
      </c>
      <c r="J41" s="9" t="str">
        <f t="shared" si="8"/>
        <v>-%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>
      <c r="A42" s="1"/>
      <c r="B42" s="1"/>
      <c r="C42" s="1"/>
      <c r="D42" s="1"/>
      <c r="E42" s="1"/>
      <c r="F42" s="1"/>
      <c r="G42" s="37" t="s">
        <v>26</v>
      </c>
      <c r="H42" s="38">
        <f t="shared" ref="H42:I42" si="9">H40-H41</f>
        <v>0</v>
      </c>
      <c r="I42" s="38">
        <f t="shared" si="9"/>
        <v>0</v>
      </c>
      <c r="J42" s="39" t="str">
        <f t="shared" si="8"/>
        <v>-%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>
      <c r="A44" s="1"/>
      <c r="B44" s="1"/>
      <c r="C44" s="1"/>
      <c r="D44" s="1"/>
      <c r="E44" s="1"/>
      <c r="F44" s="1"/>
      <c r="G44" s="7" t="s">
        <v>14</v>
      </c>
      <c r="H44" s="33" t="s">
        <v>23</v>
      </c>
      <c r="I44" s="34" t="s">
        <v>24</v>
      </c>
      <c r="J44" s="35" t="s">
        <v>25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>
      <c r="A45" s="1"/>
      <c r="B45" s="1"/>
      <c r="C45" s="1"/>
      <c r="D45" s="1"/>
      <c r="E45" s="1"/>
      <c r="F45" s="1"/>
      <c r="G45" s="36" t="s">
        <v>0</v>
      </c>
      <c r="H45" s="8">
        <f>H11</f>
        <v>0</v>
      </c>
      <c r="I45" s="8">
        <f>I11</f>
        <v>106998</v>
      </c>
      <c r="J45" s="9" t="str">
        <f t="shared" ref="J45:J47" si="10">IFERROR(I45/H45,"-%")</f>
        <v>-%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>
      <c r="A46" s="1"/>
      <c r="B46" s="1"/>
      <c r="C46" s="1"/>
      <c r="D46" s="1"/>
      <c r="E46" s="1"/>
      <c r="F46" s="1"/>
      <c r="G46" s="36" t="s">
        <v>16</v>
      </c>
      <c r="H46" s="8">
        <f>SUMIF(E14:E20, "자치", H14:H20)</f>
        <v>0</v>
      </c>
      <c r="I46" s="8">
        <f>SUMIF(E14:E20, "자치", I14:I20)</f>
        <v>100000</v>
      </c>
      <c r="J46" s="7" t="str">
        <f t="shared" si="10"/>
        <v>-%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>
      <c r="A47" s="1"/>
      <c r="B47" s="1"/>
      <c r="C47" s="1"/>
      <c r="D47" s="1"/>
      <c r="E47" s="1"/>
      <c r="F47" s="1"/>
      <c r="G47" s="37" t="s">
        <v>26</v>
      </c>
      <c r="H47" s="38">
        <f t="shared" ref="H47:I47" si="11">H45-H46</f>
        <v>0</v>
      </c>
      <c r="I47" s="38">
        <f t="shared" si="11"/>
        <v>6998</v>
      </c>
      <c r="J47" s="39" t="str">
        <f t="shared" si="10"/>
        <v>-%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</sheetData>
  <mergeCells count="16">
    <mergeCell ref="D5:D12"/>
    <mergeCell ref="E5:E7"/>
    <mergeCell ref="E18:G18"/>
    <mergeCell ref="D19:G19"/>
    <mergeCell ref="C20:G20"/>
    <mergeCell ref="F11:G11"/>
    <mergeCell ref="E12:G12"/>
    <mergeCell ref="B14:K14"/>
    <mergeCell ref="D16:D18"/>
    <mergeCell ref="C16:C19"/>
    <mergeCell ref="B16:B20"/>
    <mergeCell ref="D3:K3"/>
    <mergeCell ref="F7:G7"/>
    <mergeCell ref="F9:G9"/>
    <mergeCell ref="E10:E11"/>
    <mergeCell ref="E8:E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최현진</dc:creator>
  <cp:lastModifiedBy>최현진</cp:lastModifiedBy>
  <dcterms:created xsi:type="dcterms:W3CDTF">2022-12-25T07:33:43Z</dcterms:created>
  <dcterms:modified xsi:type="dcterms:W3CDTF">2022-12-26T04:25:47Z</dcterms:modified>
</cp:coreProperties>
</file>