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seo80999/Desktop/주/"/>
    </mc:Choice>
  </mc:AlternateContent>
  <xr:revisionPtr revIDLastSave="0" documentId="8_{7E733626-C571-0749-BC34-8F9595B3ECB8}" xr6:coauthVersionLast="47" xr6:coauthVersionMax="47" xr10:uidLastSave="{00000000-0000-0000-0000-000000000000}"/>
  <bookViews>
    <workbookView xWindow="0" yWindow="760" windowWidth="30240" windowHeight="17640" xr2:uid="{00000000-000D-0000-FFFF-FFFF00000000}"/>
  </bookViews>
  <sheets>
    <sheet name="2021 하반기 결산안(운영비, 학생문화제)" sheetId="1" r:id="rId1"/>
    <sheet name="2021 하반기 결산안(사이버이공계학생대제전)" sheetId="2" r:id="rId2"/>
    <sheet name="운영비_통장거래내역" sheetId="3" r:id="rId3"/>
    <sheet name="학생문화제_통장거래내역" sheetId="4" r:id="rId4"/>
    <sheet name="사이버이공계학생대제전_통장거래내역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3vXemSpits0yCzWzMUuYH9MOjoQ=="/>
    </ext>
  </extLst>
</workbook>
</file>

<file path=xl/calcChain.xml><?xml version="1.0" encoding="utf-8"?>
<calcChain xmlns="http://schemas.openxmlformats.org/spreadsheetml/2006/main">
  <c r="I6" i="5" l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87" i="3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H79" i="2"/>
  <c r="I79" i="2" s="1"/>
  <c r="G79" i="2"/>
  <c r="H78" i="2"/>
  <c r="I78" i="2" s="1"/>
  <c r="G78" i="2"/>
  <c r="I77" i="2"/>
  <c r="I76" i="2"/>
  <c r="I75" i="2"/>
  <c r="I74" i="2"/>
  <c r="I73" i="2"/>
  <c r="H71" i="2"/>
  <c r="I71" i="2" s="1"/>
  <c r="G71" i="2"/>
  <c r="I70" i="2"/>
  <c r="H69" i="2"/>
  <c r="I68" i="2"/>
  <c r="I67" i="2"/>
  <c r="H66" i="2"/>
  <c r="I66" i="2" s="1"/>
  <c r="G66" i="2"/>
  <c r="I65" i="2"/>
  <c r="H64" i="2"/>
  <c r="I64" i="2" s="1"/>
  <c r="G64" i="2"/>
  <c r="G69" i="2" s="1"/>
  <c r="G72" i="2" s="1"/>
  <c r="I63" i="2"/>
  <c r="H62" i="2"/>
  <c r="H61" i="2"/>
  <c r="I61" i="2" s="1"/>
  <c r="G61" i="2"/>
  <c r="G62" i="2" s="1"/>
  <c r="I62" i="2" s="1"/>
  <c r="I60" i="2"/>
  <c r="G59" i="2"/>
  <c r="I58" i="2"/>
  <c r="H58" i="2"/>
  <c r="G58" i="2"/>
  <c r="I57" i="2"/>
  <c r="G56" i="2"/>
  <c r="H55" i="2"/>
  <c r="H56" i="2" s="1"/>
  <c r="I56" i="2" s="1"/>
  <c r="I54" i="2"/>
  <c r="I53" i="2"/>
  <c r="G52" i="2"/>
  <c r="I51" i="2"/>
  <c r="I50" i="2"/>
  <c r="H49" i="2"/>
  <c r="I49" i="2" s="1"/>
  <c r="H48" i="2"/>
  <c r="H52" i="2" s="1"/>
  <c r="I47" i="2"/>
  <c r="H45" i="2"/>
  <c r="I45" i="2" s="1"/>
  <c r="G45" i="2"/>
  <c r="I44" i="2"/>
  <c r="I43" i="2"/>
  <c r="G42" i="2"/>
  <c r="I41" i="2"/>
  <c r="H40" i="2"/>
  <c r="I40" i="2" s="1"/>
  <c r="G39" i="2"/>
  <c r="G46" i="2" s="1"/>
  <c r="H38" i="2"/>
  <c r="H39" i="2" s="1"/>
  <c r="I37" i="2"/>
  <c r="I36" i="2"/>
  <c r="H34" i="2"/>
  <c r="I34" i="2" s="1"/>
  <c r="G34" i="2"/>
  <c r="I33" i="2"/>
  <c r="I32" i="2"/>
  <c r="I31" i="2"/>
  <c r="G30" i="2"/>
  <c r="I29" i="2"/>
  <c r="I28" i="2"/>
  <c r="H27" i="2"/>
  <c r="H30" i="2" s="1"/>
  <c r="I30" i="2" s="1"/>
  <c r="H26" i="2"/>
  <c r="G26" i="2"/>
  <c r="G35" i="2" s="1"/>
  <c r="I25" i="2"/>
  <c r="I24" i="2"/>
  <c r="H23" i="2"/>
  <c r="I23" i="2" s="1"/>
  <c r="G22" i="2"/>
  <c r="H21" i="2"/>
  <c r="H22" i="2" s="1"/>
  <c r="G21" i="2"/>
  <c r="I20" i="2"/>
  <c r="G20" i="2"/>
  <c r="I19" i="2"/>
  <c r="I18" i="2"/>
  <c r="H13" i="2"/>
  <c r="I13" i="2" s="1"/>
  <c r="G13" i="2"/>
  <c r="I12" i="2"/>
  <c r="I11" i="2"/>
  <c r="H10" i="2"/>
  <c r="I10" i="2" s="1"/>
  <c r="G10" i="2"/>
  <c r="I9" i="2"/>
  <c r="H8" i="2"/>
  <c r="H14" i="2" s="1"/>
  <c r="G8" i="2"/>
  <c r="G14" i="2" s="1"/>
  <c r="G83" i="2" s="1"/>
  <c r="H7" i="2"/>
  <c r="I7" i="2" s="1"/>
  <c r="H6" i="2"/>
  <c r="I6" i="2" s="1"/>
  <c r="I5" i="2"/>
  <c r="H5" i="2"/>
  <c r="I140" i="1"/>
  <c r="J140" i="1" s="1"/>
  <c r="H140" i="1"/>
  <c r="I139" i="1"/>
  <c r="J139" i="1" s="1"/>
  <c r="I138" i="1"/>
  <c r="J138" i="1" s="1"/>
  <c r="H138" i="1"/>
  <c r="J137" i="1"/>
  <c r="H136" i="1"/>
  <c r="I135" i="1"/>
  <c r="I136" i="1" s="1"/>
  <c r="J136" i="1" s="1"/>
  <c r="H134" i="1"/>
  <c r="I133" i="1"/>
  <c r="I134" i="1" s="1"/>
  <c r="J134" i="1" s="1"/>
  <c r="H132" i="1"/>
  <c r="H141" i="1" s="1"/>
  <c r="I131" i="1"/>
  <c r="I132" i="1" s="1"/>
  <c r="J132" i="1" s="1"/>
  <c r="H130" i="1"/>
  <c r="I129" i="1"/>
  <c r="I130" i="1" s="1"/>
  <c r="H128" i="1"/>
  <c r="I127" i="1"/>
  <c r="I128" i="1" s="1"/>
  <c r="J128" i="1" s="1"/>
  <c r="H127" i="1"/>
  <c r="J126" i="1"/>
  <c r="J125" i="1"/>
  <c r="J124" i="1"/>
  <c r="H122" i="1"/>
  <c r="J121" i="1"/>
  <c r="I121" i="1"/>
  <c r="I120" i="1"/>
  <c r="J120" i="1" s="1"/>
  <c r="J119" i="1"/>
  <c r="I119" i="1"/>
  <c r="H119" i="1"/>
  <c r="H123" i="1" s="1"/>
  <c r="J118" i="1"/>
  <c r="I118" i="1"/>
  <c r="J117" i="1"/>
  <c r="J116" i="1"/>
  <c r="J115" i="1"/>
  <c r="J114" i="1"/>
  <c r="J113" i="1"/>
  <c r="H111" i="1"/>
  <c r="H112" i="1" s="1"/>
  <c r="I110" i="1"/>
  <c r="J110" i="1" s="1"/>
  <c r="H109" i="1"/>
  <c r="H108" i="1"/>
  <c r="I107" i="1"/>
  <c r="I108" i="1" s="1"/>
  <c r="J108" i="1" s="1"/>
  <c r="H106" i="1"/>
  <c r="I105" i="1"/>
  <c r="J105" i="1" s="1"/>
  <c r="J104" i="1"/>
  <c r="I104" i="1"/>
  <c r="I106" i="1" s="1"/>
  <c r="J106" i="1" s="1"/>
  <c r="H103" i="1"/>
  <c r="J102" i="1"/>
  <c r="I101" i="1"/>
  <c r="J101" i="1" s="1"/>
  <c r="I100" i="1"/>
  <c r="J100" i="1" s="1"/>
  <c r="H100" i="1"/>
  <c r="I99" i="1"/>
  <c r="J99" i="1" s="1"/>
  <c r="H99" i="1"/>
  <c r="J98" i="1"/>
  <c r="J97" i="1"/>
  <c r="J96" i="1"/>
  <c r="H95" i="1"/>
  <c r="H94" i="1"/>
  <c r="I93" i="1"/>
  <c r="I94" i="1" s="1"/>
  <c r="J94" i="1" s="1"/>
  <c r="H92" i="1"/>
  <c r="I91" i="1"/>
  <c r="I92" i="1" s="1"/>
  <c r="H89" i="1"/>
  <c r="I88" i="1"/>
  <c r="J88" i="1" s="1"/>
  <c r="I87" i="1"/>
  <c r="J87" i="1" s="1"/>
  <c r="H87" i="1"/>
  <c r="I86" i="1"/>
  <c r="J86" i="1" s="1"/>
  <c r="I85" i="1"/>
  <c r="J85" i="1" s="1"/>
  <c r="H84" i="1"/>
  <c r="H90" i="1" s="1"/>
  <c r="I83" i="1"/>
  <c r="J83" i="1" s="1"/>
  <c r="I82" i="1"/>
  <c r="J82" i="1" s="1"/>
  <c r="J81" i="1"/>
  <c r="I81" i="1"/>
  <c r="I84" i="1" s="1"/>
  <c r="H79" i="1"/>
  <c r="J78" i="1"/>
  <c r="I77" i="1"/>
  <c r="J77" i="1" s="1"/>
  <c r="I76" i="1"/>
  <c r="J76" i="1" s="1"/>
  <c r="I75" i="1"/>
  <c r="J75" i="1" s="1"/>
  <c r="J74" i="1"/>
  <c r="I74" i="1"/>
  <c r="I79" i="1" s="1"/>
  <c r="J79" i="1" s="1"/>
  <c r="H73" i="1"/>
  <c r="H80" i="1" s="1"/>
  <c r="J72" i="1"/>
  <c r="J71" i="1"/>
  <c r="J70" i="1"/>
  <c r="J69" i="1"/>
  <c r="J68" i="1"/>
  <c r="J67" i="1"/>
  <c r="J66" i="1"/>
  <c r="J65" i="1"/>
  <c r="I65" i="1"/>
  <c r="I64" i="1"/>
  <c r="J64" i="1" s="1"/>
  <c r="I63" i="1"/>
  <c r="J63" i="1" s="1"/>
  <c r="I62" i="1"/>
  <c r="J62" i="1" s="1"/>
  <c r="J61" i="1"/>
  <c r="I59" i="1"/>
  <c r="J59" i="1" s="1"/>
  <c r="H59" i="1"/>
  <c r="J58" i="1"/>
  <c r="H57" i="1"/>
  <c r="H60" i="1" s="1"/>
  <c r="I56" i="1"/>
  <c r="I57" i="1" s="1"/>
  <c r="J55" i="1"/>
  <c r="I51" i="1"/>
  <c r="I52" i="1" s="1"/>
  <c r="H51" i="1"/>
  <c r="H52" i="1" s="1"/>
  <c r="J50" i="1"/>
  <c r="I50" i="1"/>
  <c r="J49" i="1"/>
  <c r="I49" i="1"/>
  <c r="J48" i="1"/>
  <c r="I48" i="1"/>
  <c r="I47" i="1"/>
  <c r="J47" i="1" s="1"/>
  <c r="H47" i="1"/>
  <c r="J46" i="1"/>
  <c r="I46" i="1"/>
  <c r="H46" i="1"/>
  <c r="J45" i="1"/>
  <c r="J44" i="1"/>
  <c r="J43" i="1"/>
  <c r="J42" i="1"/>
  <c r="H41" i="1"/>
  <c r="H53" i="1" s="1"/>
  <c r="H149" i="1" s="1"/>
  <c r="J40" i="1"/>
  <c r="I40" i="1"/>
  <c r="H40" i="1"/>
  <c r="J39" i="1"/>
  <c r="I39" i="1"/>
  <c r="H38" i="1"/>
  <c r="I37" i="1"/>
  <c r="I38" i="1" s="1"/>
  <c r="H31" i="1"/>
  <c r="I30" i="1"/>
  <c r="J30" i="1" s="1"/>
  <c r="I29" i="1"/>
  <c r="J29" i="1" s="1"/>
  <c r="J28" i="1"/>
  <c r="I28" i="1"/>
  <c r="I27" i="1"/>
  <c r="J27" i="1" s="1"/>
  <c r="H26" i="1"/>
  <c r="I25" i="1"/>
  <c r="J25" i="1" s="1"/>
  <c r="J24" i="1"/>
  <c r="H23" i="1"/>
  <c r="H32" i="1" s="1"/>
  <c r="H154" i="1" s="1"/>
  <c r="I22" i="1"/>
  <c r="I21" i="1"/>
  <c r="J21" i="1" s="1"/>
  <c r="I20" i="1"/>
  <c r="J20" i="1" s="1"/>
  <c r="I19" i="1"/>
  <c r="J19" i="1" s="1"/>
  <c r="H17" i="1"/>
  <c r="H148" i="1" s="1"/>
  <c r="J16" i="1"/>
  <c r="I16" i="1"/>
  <c r="J15" i="1"/>
  <c r="I13" i="1"/>
  <c r="J13" i="1" s="1"/>
  <c r="J12" i="1"/>
  <c r="I12" i="1"/>
  <c r="I11" i="1"/>
  <c r="J11" i="1" s="1"/>
  <c r="I10" i="1"/>
  <c r="J10" i="1" s="1"/>
  <c r="I9" i="1"/>
  <c r="J9" i="1" s="1"/>
  <c r="I8" i="1"/>
  <c r="I14" i="1" s="1"/>
  <c r="J84" i="1" l="1"/>
  <c r="H156" i="1"/>
  <c r="I41" i="1"/>
  <c r="J38" i="1"/>
  <c r="G80" i="2"/>
  <c r="G84" i="2" s="1"/>
  <c r="G85" i="2" s="1"/>
  <c r="J92" i="1"/>
  <c r="I95" i="1"/>
  <c r="J95" i="1" s="1"/>
  <c r="I69" i="2"/>
  <c r="J52" i="1"/>
  <c r="J14" i="1"/>
  <c r="I17" i="1"/>
  <c r="H150" i="1"/>
  <c r="H35" i="2"/>
  <c r="I35" i="2" s="1"/>
  <c r="J57" i="1"/>
  <c r="I60" i="1"/>
  <c r="H83" i="2"/>
  <c r="I14" i="2"/>
  <c r="H142" i="1"/>
  <c r="H155" i="1" s="1"/>
  <c r="J130" i="1"/>
  <c r="I141" i="1"/>
  <c r="J141" i="1" s="1"/>
  <c r="H46" i="2"/>
  <c r="I46" i="2" s="1"/>
  <c r="I39" i="2"/>
  <c r="H59" i="2"/>
  <c r="I59" i="2" s="1"/>
  <c r="I52" i="2"/>
  <c r="I22" i="2"/>
  <c r="H72" i="2"/>
  <c r="I72" i="2" s="1"/>
  <c r="I26" i="1"/>
  <c r="J26" i="1" s="1"/>
  <c r="I89" i="1"/>
  <c r="J89" i="1" s="1"/>
  <c r="I31" i="1"/>
  <c r="J31" i="1" s="1"/>
  <c r="J93" i="1"/>
  <c r="I103" i="1"/>
  <c r="J107" i="1"/>
  <c r="I111" i="1"/>
  <c r="I122" i="1"/>
  <c r="J122" i="1" s="1"/>
  <c r="J127" i="1"/>
  <c r="J131" i="1"/>
  <c r="J135" i="1"/>
  <c r="H42" i="2"/>
  <c r="I42" i="2" s="1"/>
  <c r="I21" i="2"/>
  <c r="I26" i="2"/>
  <c r="I38" i="2"/>
  <c r="I48" i="2"/>
  <c r="I23" i="1"/>
  <c r="I73" i="1"/>
  <c r="I8" i="2"/>
  <c r="I55" i="2"/>
  <c r="I27" i="2"/>
  <c r="J56" i="1"/>
  <c r="J91" i="1"/>
  <c r="J129" i="1"/>
  <c r="J133" i="1"/>
  <c r="J37" i="1"/>
  <c r="J51" i="1"/>
  <c r="J8" i="1"/>
  <c r="I123" i="1" l="1"/>
  <c r="J123" i="1" s="1"/>
  <c r="J41" i="1"/>
  <c r="I53" i="1"/>
  <c r="I83" i="2"/>
  <c r="I80" i="1"/>
  <c r="J80" i="1" s="1"/>
  <c r="J73" i="1"/>
  <c r="I112" i="1"/>
  <c r="J112" i="1" s="1"/>
  <c r="J111" i="1"/>
  <c r="H80" i="2"/>
  <c r="I142" i="1"/>
  <c r="J60" i="1"/>
  <c r="I32" i="1"/>
  <c r="J23" i="1"/>
  <c r="I109" i="1"/>
  <c r="J109" i="1" s="1"/>
  <c r="J103" i="1"/>
  <c r="I148" i="1"/>
  <c r="J17" i="1"/>
  <c r="I90" i="1"/>
  <c r="J90" i="1" s="1"/>
  <c r="J142" i="1" l="1"/>
  <c r="I155" i="1"/>
  <c r="J155" i="1" s="1"/>
  <c r="I80" i="2"/>
  <c r="H84" i="2"/>
  <c r="J148" i="1"/>
  <c r="I154" i="1"/>
  <c r="J32" i="1"/>
  <c r="I149" i="1"/>
  <c r="J149" i="1" s="1"/>
  <c r="J53" i="1"/>
  <c r="I84" i="2" l="1"/>
  <c r="H85" i="2"/>
  <c r="I156" i="1"/>
  <c r="J154" i="1"/>
  <c r="I150" i="1"/>
</calcChain>
</file>

<file path=xl/sharedStrings.xml><?xml version="1.0" encoding="utf-8"?>
<sst xmlns="http://schemas.openxmlformats.org/spreadsheetml/2006/main" count="1227" uniqueCount="401">
  <si>
    <t>2021 하반기 행사준비위원회 상상효과 운영비 및 학생문화제 결산안</t>
  </si>
  <si>
    <t>수입</t>
  </si>
  <si>
    <t>기구명</t>
  </si>
  <si>
    <t>사업명</t>
  </si>
  <si>
    <t>출처</t>
  </si>
  <si>
    <t>항목</t>
  </si>
  <si>
    <t>코드</t>
  </si>
  <si>
    <t>2021년도 예산</t>
  </si>
  <si>
    <t>2021년도 결산</t>
  </si>
  <si>
    <t>비율</t>
  </si>
  <si>
    <t>비고</t>
  </si>
  <si>
    <r>
      <rPr>
        <b/>
        <sz val="11"/>
        <color theme="1"/>
        <rFont val="Arial"/>
        <family val="2"/>
      </rPr>
      <t>행사준비위원회
상상효과</t>
    </r>
  </si>
  <si>
    <t>상상효과 운영비</t>
  </si>
  <si>
    <t>학생</t>
  </si>
  <si>
    <t>전반기 이월금</t>
  </si>
  <si>
    <t>AA</t>
  </si>
  <si>
    <t>운영비 지원금</t>
  </si>
  <si>
    <t>AB</t>
  </si>
  <si>
    <t>격려금</t>
  </si>
  <si>
    <t>AC</t>
  </si>
  <si>
    <t>계좌인증</t>
  </si>
  <si>
    <t>AD</t>
  </si>
  <si>
    <t>-</t>
  </si>
  <si>
    <t>본인인증을 위해서 업체로부터 1원을 입금받은 내역</t>
  </si>
  <si>
    <t>공금카드 변경</t>
  </si>
  <si>
    <t>AE</t>
  </si>
  <si>
    <t>공금카드로 사용하기 전에 개인카드일 때 받은 내역</t>
  </si>
  <si>
    <t>예금결산이자</t>
  </si>
  <si>
    <t>AF</t>
  </si>
  <si>
    <t>계</t>
  </si>
  <si>
    <t>본예산</t>
  </si>
  <si>
    <t>겨울 LT 지원금</t>
  </si>
  <si>
    <t>BA</t>
  </si>
  <si>
    <t>코로나 유행으로 취소</t>
  </si>
  <si>
    <t>상상효과 운영비 총계</t>
  </si>
  <si>
    <t>2021 KAIST 학생문화제 기획단</t>
  </si>
  <si>
    <t>2021 학생문화제</t>
  </si>
  <si>
    <t>태울석림제 이월금</t>
  </si>
  <si>
    <t>학부총학생회 축제 지원금</t>
  </si>
  <si>
    <t>결제실수</t>
  </si>
  <si>
    <t>- 더 저렴한 티켓 구매 사이트를 찾아서 결제 취소
- 본예산 결제 항목을 실수로 학생회비로 결제
- 당첨자의 주소 변경 요청으로 결제 취소
- 운영비 계좌와 학생문화제 계좌 혼동으로 인한 실수</t>
  </si>
  <si>
    <r>
      <rPr>
        <sz val="11"/>
        <color rgb="FF000000"/>
        <rFont val="Arial"/>
        <family val="2"/>
      </rPr>
      <t>본예</t>
    </r>
    <r>
      <rPr>
        <sz val="11"/>
        <color rgb="FF000000"/>
        <rFont val="Arial"/>
        <family val="2"/>
      </rPr>
      <t>산</t>
    </r>
  </si>
  <si>
    <t>축제 지원금</t>
  </si>
  <si>
    <t>문화자치기금 지원금</t>
  </si>
  <si>
    <t>BB</t>
  </si>
  <si>
    <t>자치</t>
  </si>
  <si>
    <t>전야제 수익금</t>
  </si>
  <si>
    <t>CA</t>
  </si>
  <si>
    <t>동아리부스 대여비</t>
  </si>
  <si>
    <t>CB</t>
  </si>
  <si>
    <t>교내업체 후원금</t>
  </si>
  <si>
    <t>CC</t>
  </si>
  <si>
    <t>신학관 보증금</t>
  </si>
  <si>
    <t>CD</t>
  </si>
  <si>
    <t>비대면 축제인 관계로 전야제 취소</t>
  </si>
  <si>
    <t>학생문화제 총계</t>
  </si>
  <si>
    <t>지출</t>
  </si>
  <si>
    <t>담당</t>
  </si>
  <si>
    <t>소항목</t>
  </si>
  <si>
    <t>세부항목</t>
  </si>
  <si>
    <t>전년도
동분기 결산</t>
  </si>
  <si>
    <t xml:space="preserve">비고 </t>
  </si>
  <si>
    <t xml:space="preserve">행사준비위원회
상상효과
(위원장 원창현)
</t>
  </si>
  <si>
    <t>사무국
(국장 김다원)</t>
  </si>
  <si>
    <t>사무물품</t>
  </si>
  <si>
    <t>A4</t>
  </si>
  <si>
    <t>A1</t>
  </si>
  <si>
    <t>인쇄비</t>
  </si>
  <si>
    <t>토너</t>
  </si>
  <si>
    <t>B1</t>
  </si>
  <si>
    <t>합계</t>
  </si>
  <si>
    <t>복지국
(국장 정유정)</t>
  </si>
  <si>
    <t>겨울 LT 보조금</t>
  </si>
  <si>
    <t>교통비</t>
  </si>
  <si>
    <t>C1</t>
  </si>
  <si>
    <t>코로나가 해결되지 않으면 취소할 예정입니다.</t>
  </si>
  <si>
    <t>축제체험비</t>
  </si>
  <si>
    <t>C2</t>
  </si>
  <si>
    <t>숙소비</t>
  </si>
  <si>
    <t>C3</t>
  </si>
  <si>
    <t>식대비</t>
  </si>
  <si>
    <t>C4</t>
  </si>
  <si>
    <t>위원장
(원창현)</t>
  </si>
  <si>
    <t>예비비 및 격려금</t>
  </si>
  <si>
    <t>예비비</t>
  </si>
  <si>
    <t>D1</t>
  </si>
  <si>
    <t>D2</t>
  </si>
  <si>
    <t>D3</t>
  </si>
  <si>
    <t>공금카드로 사용하기 전에 개인카드로 사용되던 내역입니다.</t>
  </si>
  <si>
    <t>2021 KAIST 학생문화제 기획단
(기획단장 원창현)</t>
  </si>
  <si>
    <t xml:space="preserve">축제 무대팀
(팀장 문시은, 주예준)
</t>
  </si>
  <si>
    <t>부스 및 천막 관리</t>
  </si>
  <si>
    <t>부스 설치 비용</t>
  </si>
  <si>
    <t>물품 파손 및 분실 청구 비용</t>
  </si>
  <si>
    <t>A2</t>
  </si>
  <si>
    <t>별다른 사고가 발생하지 않음</t>
  </si>
  <si>
    <t>부스 주변물품 구매</t>
  </si>
  <si>
    <t>무대 구조물 설치 비용</t>
  </si>
  <si>
    <t>무대 참여 이벤트</t>
  </si>
  <si>
    <t>MC섭외 비용</t>
  </si>
  <si>
    <t>무대 프로그램 진행</t>
  </si>
  <si>
    <t>버스킹 중 진행한 추첨 이벤트 상품</t>
  </si>
  <si>
    <t>태울가요제 지원</t>
  </si>
  <si>
    <t>C5</t>
  </si>
  <si>
    <t>무대 조명료</t>
  </si>
  <si>
    <t>C6</t>
  </si>
  <si>
    <t>무대 음향료</t>
  </si>
  <si>
    <t>C7</t>
  </si>
  <si>
    <r>
      <rPr>
        <sz val="11"/>
        <color theme="1"/>
        <rFont val="Arial"/>
        <family val="2"/>
      </rPr>
      <t>무대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촬영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및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송출료</t>
    </r>
  </si>
  <si>
    <t>C8</t>
  </si>
  <si>
    <t>무대 인건비</t>
  </si>
  <si>
    <t>C9</t>
  </si>
  <si>
    <r>
      <rPr>
        <sz val="11"/>
        <color rgb="FF000000"/>
        <rFont val="Arial"/>
        <family val="2"/>
      </rPr>
      <t>세션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Arial"/>
        <family val="2"/>
      </rPr>
      <t>악기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및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기술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비용</t>
    </r>
    <r>
      <rPr>
        <sz val="11"/>
        <color rgb="FF000000"/>
        <rFont val="Arial"/>
        <family val="2"/>
      </rPr>
      <t>)</t>
    </r>
  </si>
  <si>
    <t>C10</t>
  </si>
  <si>
    <t>안전 펜스 대여</t>
  </si>
  <si>
    <t>_x0008_C11</t>
  </si>
  <si>
    <t>축제 때 인원 관리를 위해서 대여한 펜스</t>
  </si>
  <si>
    <t>발전기 대여</t>
  </si>
  <si>
    <t>C12</t>
  </si>
  <si>
    <t>무대 준비</t>
  </si>
  <si>
    <t>인근 주민 양해문</t>
  </si>
  <si>
    <t>한빛아파트와 다르게 교내 기숙사는 양해문 게시 금액이 없음</t>
  </si>
  <si>
    <t>안전관리물품 구입</t>
  </si>
  <si>
    <t>SUM 간담회 지원</t>
  </si>
  <si>
    <t>무대보험비</t>
  </si>
  <si>
    <t>D4</t>
  </si>
  <si>
    <t>_x0008_본예산</t>
  </si>
  <si>
    <t>방역소독비(무대 주위)</t>
  </si>
  <si>
    <t>D5</t>
  </si>
  <si>
    <t>코로나관련 안전문제를 생각하여 학생지원팀와의 논의 후 발생한 항목</t>
  </si>
  <si>
    <t>축제 전야제팀</t>
  </si>
  <si>
    <t>전야제 진행</t>
  </si>
  <si>
    <t>이벤트 및 행사 진행</t>
  </si>
  <si>
    <t>E1</t>
  </si>
  <si>
    <t>비대면 행사가 되어서 전야제를 진행하지 않게 됐습니다.</t>
  </si>
  <si>
    <t>이벤트 상품</t>
  </si>
  <si>
    <t>E2</t>
  </si>
  <si>
    <t>신학관 디자인</t>
  </si>
  <si>
    <t>E3</t>
  </si>
  <si>
    <t>전야제 음식</t>
  </si>
  <si>
    <t>맥주 및 주류</t>
  </si>
  <si>
    <t>F1</t>
  </si>
  <si>
    <t>음식 및 안주</t>
  </si>
  <si>
    <t>F2</t>
  </si>
  <si>
    <t>G1</t>
  </si>
  <si>
    <t>축제 사무팀
(팀장 김다원)</t>
  </si>
  <si>
    <t>사무용품</t>
  </si>
  <si>
    <t>H1</t>
  </si>
  <si>
    <t>무대에서 예상보다 많은 사무 물품이 필요했음 (예: 대기실 관리를 위한 테이프, 인원 관리를 위한 펜 등등)</t>
  </si>
  <si>
    <t>I1</t>
  </si>
  <si>
    <t>축제 디자인홍보팀
(팀장 김정민, 조윤희)</t>
  </si>
  <si>
    <t>홍보물 인쇄</t>
  </si>
  <si>
    <t>포스터</t>
  </si>
  <si>
    <t>J1</t>
  </si>
  <si>
    <t>책자 및 리플렛</t>
  </si>
  <si>
    <t>J2</t>
  </si>
  <si>
    <t>현수막(동아리,상상효과)</t>
  </si>
  <si>
    <t>J3</t>
  </si>
  <si>
    <t>축제 당일 기념품</t>
  </si>
  <si>
    <t>기념품 및 배송비</t>
  </si>
  <si>
    <t>K1</t>
  </si>
  <si>
    <t>기념품으로 티켓, 핫팩, 담요를 구매하였으며 학교에 있지 않은 사람들을 위해 기념품 배송에 활용함</t>
  </si>
  <si>
    <t>굿즈</t>
  </si>
  <si>
    <t>K2</t>
  </si>
  <si>
    <t>축제 홍보</t>
  </si>
  <si>
    <t>홍보이벤트(상품포함)</t>
  </si>
  <si>
    <t>L1</t>
  </si>
  <si>
    <t>예상보다 많은 사람들이 공유이벤트(약 600명) 및 인증이벤트(약 100명)에 참여하여 상품을 예산안에서 크게 넘지 않는 선에서 늘려서 집행함</t>
  </si>
  <si>
    <t>판넬제작</t>
  </si>
  <si>
    <t>L2</t>
  </si>
  <si>
    <t>캠퍼스 디자인</t>
  </si>
  <si>
    <t>M1</t>
  </si>
  <si>
    <r>
      <rPr>
        <sz val="11"/>
        <color theme="1"/>
        <rFont val="Arial"/>
        <family val="2"/>
      </rPr>
      <t>축제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프로그램팀
</t>
    </r>
    <r>
      <rPr>
        <sz val="11"/>
        <color theme="1"/>
        <rFont val="Arial"/>
        <family val="2"/>
      </rPr>
      <t>(</t>
    </r>
    <r>
      <rPr>
        <sz val="11"/>
        <color theme="1"/>
        <rFont val="Arial"/>
        <family val="2"/>
      </rPr>
      <t>팀장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김유선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김윤서</t>
    </r>
    <r>
      <rPr>
        <sz val="11"/>
        <color theme="1"/>
        <rFont val="Arial"/>
        <family val="2"/>
      </rPr>
      <t xml:space="preserve">,  </t>
    </r>
    <r>
      <rPr>
        <sz val="11"/>
        <color theme="1"/>
        <rFont val="Arial"/>
        <family val="2"/>
      </rPr>
      <t>최성재</t>
    </r>
    <r>
      <rPr>
        <sz val="11"/>
        <color theme="1"/>
        <rFont val="Arial"/>
        <family val="2"/>
      </rPr>
      <t>)</t>
    </r>
  </si>
  <si>
    <t>축제 컨텐츠공모전</t>
  </si>
  <si>
    <t>컨텐츠공모전</t>
  </si>
  <si>
    <t>N1</t>
  </si>
  <si>
    <t>프로그램부스</t>
  </si>
  <si>
    <t>프로그램부스 1</t>
  </si>
  <si>
    <t>O1</t>
  </si>
  <si>
    <t>프로그램부스 2</t>
  </si>
  <si>
    <t>O2</t>
  </si>
  <si>
    <t>프로그램부스 3</t>
  </si>
  <si>
    <t>O3</t>
  </si>
  <si>
    <t>대형부스</t>
  </si>
  <si>
    <t>O4</t>
  </si>
  <si>
    <r>
      <rPr>
        <sz val="11"/>
        <color theme="1"/>
        <rFont val="Arial"/>
        <family val="2"/>
      </rPr>
      <t>본예산</t>
    </r>
  </si>
  <si>
    <r>
      <rPr>
        <sz val="11"/>
        <color rgb="FF000000"/>
        <rFont val="Arial"/>
        <family val="2"/>
      </rPr>
      <t>축제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홈페이지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제작</t>
    </r>
  </si>
  <si>
    <t>O5</t>
  </si>
  <si>
    <t>상상효과 자체제작 홈페이지 제작을 위한 금액입니다.</t>
  </si>
  <si>
    <t>축제 홈페이지 운영비용</t>
  </si>
  <si>
    <t>O6</t>
  </si>
  <si>
    <t>부스 상품</t>
  </si>
  <si>
    <r>
      <rPr>
        <sz val="11"/>
        <color theme="1"/>
        <rFont val="Arial"/>
        <family val="2"/>
      </rPr>
      <t xml:space="preserve">대면 </t>
    </r>
    <r>
      <rPr>
        <sz val="11"/>
        <color theme="1"/>
        <rFont val="Arial"/>
        <family val="2"/>
      </rPr>
      <t>부스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운영</t>
    </r>
  </si>
  <si>
    <t>P1</t>
  </si>
  <si>
    <t>축제 당일 비가 내려서 방수 물품으로 구매하여 예상보다 높게 금액이 측정됨</t>
  </si>
  <si>
    <t>프로그램상품</t>
  </si>
  <si>
    <t>P2</t>
  </si>
  <si>
    <t xml:space="preserve"> 축제 대외협력팀
(팀장 김민규, 정유정)</t>
  </si>
  <si>
    <t>오프라인 이벤트</t>
  </si>
  <si>
    <t>간식 이벤트 운영</t>
  </si>
  <si>
    <t>Q1</t>
  </si>
  <si>
    <t>코로나 대응팀과의 논의 후 간식이벤트는 안전상의 이유로 진행하지 않기로 결정</t>
  </si>
  <si>
    <t>Q2</t>
  </si>
  <si>
    <t>코로나 대응팀과의 논의 후 포토존을 운영하기로 결정함. 그에 따라서 새로 발생한 항목</t>
  </si>
  <si>
    <t>난로 대여</t>
  </si>
  <si>
    <t>Q3</t>
  </si>
  <si>
    <t>축제 당일이 겨울인 점을 바탕으로 학생지원팀과의 논의 후 발생한 항목</t>
  </si>
  <si>
    <r>
      <rPr>
        <sz val="11"/>
        <color theme="1"/>
        <rFont val="Arial"/>
        <family val="2"/>
      </rPr>
      <t>기획단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운영비
</t>
    </r>
    <r>
      <rPr>
        <sz val="11"/>
        <color theme="1"/>
        <rFont val="Arial"/>
        <family val="2"/>
      </rPr>
      <t>(</t>
    </r>
    <r>
      <rPr>
        <sz val="11"/>
        <color theme="1"/>
        <rFont val="Arial"/>
        <family val="2"/>
      </rPr>
      <t>단장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원창현</t>
    </r>
    <r>
      <rPr>
        <sz val="11"/>
        <color theme="1"/>
        <rFont val="Arial"/>
        <family val="2"/>
      </rPr>
      <t>)</t>
    </r>
  </si>
  <si>
    <t>기획단 발대식</t>
  </si>
  <si>
    <t>R1</t>
  </si>
  <si>
    <t>축제 방식이 늦게 결정되어 발대식을 진행할 수 없었음.</t>
  </si>
  <si>
    <t>단체 티셔츠</t>
  </si>
  <si>
    <t>단체티셔츠</t>
  </si>
  <si>
    <t>S1</t>
  </si>
  <si>
    <t>겨울에 야외에서 진행하였기 때문에 티셔츠보다 목도리가 더 기획단임을 표현하기 쉬울 것으로 판단하여 목도리 구매</t>
  </si>
  <si>
    <t>당일 식비</t>
  </si>
  <si>
    <t>당일식비</t>
  </si>
  <si>
    <t>T1</t>
  </si>
  <si>
    <t>이틀동안 점심, 저녁을 지원함 따라서 22명 인원에 대해서 4회 음식 제공</t>
  </si>
  <si>
    <t>U1</t>
  </si>
  <si>
    <t>- 상품 구매를 위한 택시비
- 비대면 버스킹 투표 구현이 가능하게 되어서 버스킹을 경쟁 시스템으로 바꾸며 필요하게 된 상금 비용
- 예상한 인원보다 버스킹 관람 인원이 많아서 상품을 예비비로 추가 (치킨 10)
- 축제 후 1차 피드백 및 상품 수령 상근에서 회식비 200,000₩ 지원 (24명)</t>
  </si>
  <si>
    <t>전체회식비</t>
  </si>
  <si>
    <t>V1</t>
  </si>
  <si>
    <t>W1</t>
  </si>
  <si>
    <t>2021 행사준비위원회 상상효과 운영비</t>
  </si>
  <si>
    <t>예산</t>
  </si>
  <si>
    <t>결산</t>
  </si>
  <si>
    <t>잔액</t>
  </si>
  <si>
    <t>2021년도 하반기 예산</t>
  </si>
  <si>
    <t>2021년도 하반기 결산</t>
  </si>
  <si>
    <t>2021 카포전</t>
  </si>
  <si>
    <t>이월금</t>
  </si>
  <si>
    <t>_x0008_AC</t>
  </si>
  <si>
    <t>본회계</t>
  </si>
  <si>
    <t>교내 업체 후원금</t>
  </si>
  <si>
    <t>넷마블 후원금</t>
  </si>
  <si>
    <t>카포전 총계</t>
  </si>
  <si>
    <t>선수단지원금</t>
  </si>
  <si>
    <t>선수단</t>
  </si>
  <si>
    <t>선수단 교통지원금</t>
  </si>
  <si>
    <t>_x0008_A1</t>
  </si>
  <si>
    <t>선수단 식비</t>
  </si>
  <si>
    <t>티셔츠비(선수용 30장)</t>
  </si>
  <si>
    <t>A3</t>
  </si>
  <si>
    <t>E스포츠팀</t>
  </si>
  <si>
    <t>사이버경기1</t>
  </si>
  <si>
    <t>이벤트 및 상금비</t>
  </si>
  <si>
    <t>선수단 격려금</t>
  </si>
  <si>
    <t>B2</t>
  </si>
  <si>
    <t>중계 스트리머 섭외비</t>
  </si>
  <si>
    <t>B3</t>
  </si>
  <si>
    <t>사이버경기2</t>
  </si>
  <si>
    <t>사이버 카포전</t>
  </si>
  <si>
    <t>옵티머스 지원비</t>
  </si>
  <si>
    <t>교내 해설 격려금</t>
  </si>
  <si>
    <t>과학경기팀</t>
  </si>
  <si>
    <t>AI 경기</t>
  </si>
  <si>
    <t>AI 예선 상금</t>
  </si>
  <si>
    <t>AI 경기 지원금</t>
  </si>
  <si>
    <t>AI 게임 제작비</t>
  </si>
  <si>
    <t>예년보다 AI 게임 제작비를 더 많이 요구함
본래 예산보다 높으나 오차 범위 내에서 집행 가능했기 때문에 그대로 집행함</t>
  </si>
  <si>
    <t>해킹경기</t>
  </si>
  <si>
    <t>해킹 게임 제작비</t>
  </si>
  <si>
    <t>해킹 지원금</t>
  </si>
  <si>
    <t>과학퀴즈</t>
  </si>
  <si>
    <t>과학퀴즈 경기 진행비</t>
  </si>
  <si>
    <t>과학퀴즈 격려금</t>
  </si>
  <si>
    <t>G2</t>
  </si>
  <si>
    <t>디자인홍보팀</t>
  </si>
  <si>
    <t>홍보 및 이벤트</t>
  </si>
  <si>
    <t>홍보기획비용</t>
  </si>
  <si>
    <t>온라인 홍보상품비</t>
  </si>
  <si>
    <t>H2</t>
  </si>
  <si>
    <t>경기 중 이벤트상품비</t>
  </si>
  <si>
    <t>H3</t>
  </si>
  <si>
    <t>교류 행사 기획비용</t>
  </si>
  <si>
    <t>H4</t>
  </si>
  <si>
    <t>기념품</t>
  </si>
  <si>
    <t>H5</t>
  </si>
  <si>
    <t>디자인</t>
  </si>
  <si>
    <t>현수막</t>
  </si>
  <si>
    <t>I2</t>
  </si>
  <si>
    <t>현수막 공모전 상품비</t>
  </si>
  <si>
    <t>I3</t>
  </si>
  <si>
    <t>카포전 홈페이지</t>
  </si>
  <si>
    <t>홈페이지 구축비</t>
  </si>
  <si>
    <t>사무팀</t>
  </si>
  <si>
    <t>사무용품 및 소모품</t>
  </si>
  <si>
    <t>기획단 운영비</t>
  </si>
  <si>
    <t>식비</t>
  </si>
  <si>
    <t>회식비</t>
  </si>
  <si>
    <t>L3</t>
  </si>
  <si>
    <t>티셔츠</t>
  </si>
  <si>
    <t>L4</t>
  </si>
  <si>
    <t>홍보영상 제작비</t>
  </si>
  <si>
    <t>L5</t>
  </si>
  <si>
    <t>동아리 교통비</t>
  </si>
  <si>
    <t>L6</t>
  </si>
  <si>
    <t>우승상금</t>
  </si>
  <si>
    <t>선수단 우승상금</t>
  </si>
  <si>
    <t>N2</t>
  </si>
  <si>
    <t>해킹</t>
  </si>
  <si>
    <t>N3</t>
  </si>
  <si>
    <t>N4</t>
  </si>
  <si>
    <t>AI</t>
  </si>
  <si>
    <t>N5</t>
  </si>
  <si>
    <t>총액</t>
  </si>
  <si>
    <t>[기구명] 21년도 하반기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</si>
  <si>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</si>
  <si>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</si>
  <si>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</si>
  <si>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</si>
  <si>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</si>
  <si>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</si>
  <si>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</si>
  <si>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</si>
  <si>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</si>
  <si>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</si>
  <si>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</si>
  <si>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</si>
  <si>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</si>
  <si>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</si>
  <si>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</si>
  <si>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</si>
  <si>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김다원</t>
  </si>
  <si>
    <t>공금카드</t>
  </si>
  <si>
    <t>계좌이체</t>
  </si>
  <si>
    <t>_x0008_토너</t>
  </si>
  <si>
    <t>격려금 지급</t>
  </si>
  <si>
    <t>수입금액</t>
  </si>
  <si>
    <t>기념품_담요 구매</t>
  </si>
  <si>
    <t>프로그램 상품 및 부스 운영 물품 구매</t>
  </si>
  <si>
    <t>프로그램 부스 운영 물품 구매</t>
  </si>
  <si>
    <t>결제 실수_티켓 결제 실수</t>
  </si>
  <si>
    <t>_x0008_W1</t>
  </si>
  <si>
    <t>예비비_택시</t>
  </si>
  <si>
    <t>_x0008_U1</t>
  </si>
  <si>
    <t>프로그램 부스 운영 상품 구매(신세계 상품권)</t>
  </si>
  <si>
    <t>프로그램 부스 운영 상품 구매(베스타)</t>
  </si>
  <si>
    <t>기념품_티켓 구매</t>
  </si>
  <si>
    <t>결제실수_양말 결제 실수</t>
  </si>
  <si>
    <t>기념품_핫팩 구매</t>
  </si>
  <si>
    <t>_x0008_K1</t>
  </si>
  <si>
    <t>대면 부스 운영</t>
  </si>
  <si>
    <t>단체티셔츠(목도리)</t>
  </si>
  <si>
    <t>_x0008_S1</t>
  </si>
  <si>
    <t>안전관리물품 구입(마스크, 손소독제)</t>
  </si>
  <si>
    <t>사무용품 구입</t>
  </si>
  <si>
    <t>기획단 식사_핵밥</t>
  </si>
  <si>
    <t>기획단 식사_감성키친</t>
  </si>
  <si>
    <t>이서희</t>
  </si>
  <si>
    <t>사비집행</t>
  </si>
  <si>
    <t>(카카오뱅크-원창현) 3333-14-2771506</t>
  </si>
  <si>
    <t>예비비_일정상 발대식 취소로 피드백에서 회식비 사용</t>
  </si>
  <si>
    <t>결제실수_아이패드 결제 실수</t>
  </si>
  <si>
    <t>기념품_애플워치 SE</t>
  </si>
  <si>
    <t>홍보이벤트 상품_코닥 미니샷</t>
  </si>
  <si>
    <t>홍보이벤트 상품_코닥 다회용 필름카메라</t>
  </si>
  <si>
    <t>홍보이벤트 상품_뿌링클</t>
  </si>
  <si>
    <t>홍보이벤트 상품_신세계 상품권</t>
  </si>
  <si>
    <t>홍보이벤트_아이패드 에어 4</t>
  </si>
  <si>
    <t>프로그램 부스 운영 상품 구매_한우</t>
  </si>
  <si>
    <t>예비비_버스킹 1등 상금</t>
  </si>
  <si>
    <t>홍종옥</t>
  </si>
  <si>
    <t>예비비_버스킹 2등 상금</t>
  </si>
  <si>
    <t>문수</t>
  </si>
  <si>
    <t>예비비_버스킹 3등 상금</t>
  </si>
  <si>
    <t>양호성</t>
  </si>
  <si>
    <t>홍보이벤트_에어팟 프로</t>
  </si>
  <si>
    <t>예비비_무대 이벤트_치킨</t>
  </si>
  <si>
    <t>_x0008_공금카드</t>
  </si>
  <si>
    <t>결제실수_계좌이체 실수</t>
  </si>
  <si>
    <t>김민희</t>
  </si>
  <si>
    <t>배송비_기념품배송</t>
  </si>
  <si>
    <t>무대참여이벤트_애플워치</t>
  </si>
  <si>
    <t>무대프로그램_에어팟</t>
  </si>
  <si>
    <t>문시은</t>
  </si>
  <si>
    <t>현수막공모전_치킨4개</t>
  </si>
  <si>
    <t>_x0008_I3</t>
  </si>
  <si>
    <t>현수막공모전_파인트10개</t>
  </si>
  <si>
    <t>해킹 문제 제작비</t>
  </si>
  <si>
    <t>온라인홍보_개막식이벤트_쿠팡이츠3만원</t>
  </si>
  <si>
    <t>_x0008_H2</t>
  </si>
  <si>
    <t>온라인홍보_개막식이벤트_쿠팡이츠2만원</t>
  </si>
  <si>
    <t>온라인홍보_개막식이벤트_뿌링클3개</t>
  </si>
  <si>
    <t>경기중이벤트_아이패드</t>
  </si>
  <si>
    <t>사이버경기_와플메이커</t>
  </si>
  <si>
    <t>_x0008_C1</t>
  </si>
  <si>
    <t>사이버경기이벤트 상품</t>
  </si>
  <si>
    <t>온라인홍보_토토_치킨</t>
  </si>
  <si>
    <t>온라인홍보_인증_아이패드</t>
  </si>
  <si>
    <t>온라인홍보_인증_한우</t>
  </si>
  <si>
    <t>온라인홍보_토토_커피</t>
  </si>
  <si>
    <t>사이버경기이벤트_인증_신세계 상품권</t>
  </si>
  <si>
    <t>학생 지원금</t>
  </si>
  <si>
    <t>경기중이벤트_인증_치킨</t>
  </si>
  <si>
    <t>_x0008_H3</t>
  </si>
  <si>
    <t>경기중이벤트_인증_커피</t>
  </si>
  <si>
    <t>_x0008_문시은</t>
  </si>
  <si>
    <t>AI경기 제작비</t>
  </si>
  <si>
    <t>(우리은행-김도형) 1002-081-567285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</si>
</sst>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₩&quot;#,##0_);[Red]\(&quot;₩&quot;#,##0\)"/>
    <numFmt numFmtId="42" formatCode="_(&quot;₩&quot;* #,##0_);_(&quot;₩&quot;* \(#,##0\);_(&quot;₩&quot;* &quot;-&quot;_);_(@_)"/>
    <numFmt numFmtId="176" formatCode="[$₩-412]#,##0"/>
    <numFmt numFmtId="177" formatCode="0.0%"/>
    <numFmt numFmtId="178" formatCode="&quot;₩&quot;#,##0"/>
    <numFmt numFmtId="179" formatCode="_-&quot;₩&quot;* #,##0_-;\-&quot;₩&quot;* #,##0_-;_-&quot;₩&quot;* &quot;-&quot;_-;_-@"/>
  </numFmts>
  <fonts count="21">
    <font>
      <sz val="10"/>
      <color rgb="FF000000"/>
      <name val="Arial"/>
    </font>
    <font>
      <sz val="11"/>
      <color rgb="FF000000"/>
      <name val="Arial"/>
      <family val="2"/>
    </font>
    <font>
      <b/>
      <sz val="15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&quot;Malgun Gothic&quot;"/>
    </font>
    <font>
      <sz val="10"/>
      <color rgb="FFFF0000"/>
      <name val="Calibri"/>
      <family val="2"/>
    </font>
    <font>
      <sz val="10"/>
      <color rgb="FF000000"/>
      <name val="Roboto"/>
    </font>
    <font>
      <sz val="8"/>
      <name val="나눔명조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7" fontId="4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0" fontId="4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76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76" fontId="1" fillId="7" borderId="10" xfId="0" applyNumberFormat="1" applyFont="1" applyFill="1" applyBorder="1" applyAlignment="1">
      <alignment horizontal="center" vertical="center" wrapText="1"/>
    </xf>
    <xf numFmtId="10" fontId="1" fillId="8" borderId="10" xfId="0" applyNumberFormat="1" applyFont="1" applyFill="1" applyBorder="1" applyAlignment="1">
      <alignment horizontal="center" vertical="center" wrapText="1"/>
    </xf>
    <xf numFmtId="10" fontId="4" fillId="9" borderId="10" xfId="0" applyNumberFormat="1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6" fontId="5" fillId="5" borderId="10" xfId="0" applyNumberFormat="1" applyFont="1" applyFill="1" applyBorder="1" applyAlignment="1">
      <alignment horizontal="center" vertical="center" wrapText="1"/>
    </xf>
    <xf numFmtId="10" fontId="6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6" fontId="5" fillId="10" borderId="10" xfId="0" applyNumberFormat="1" applyFont="1" applyFill="1" applyBorder="1" applyAlignment="1">
      <alignment horizontal="center" vertical="center" wrapText="1"/>
    </xf>
    <xf numFmtId="10" fontId="6" fillId="10" borderId="10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6" fontId="5" fillId="6" borderId="10" xfId="0" applyNumberFormat="1" applyFont="1" applyFill="1" applyBorder="1" applyAlignment="1">
      <alignment horizontal="center" vertical="center" wrapText="1"/>
    </xf>
    <xf numFmtId="10" fontId="5" fillId="6" borderId="10" xfId="0" applyNumberFormat="1" applyFont="1" applyFill="1" applyBorder="1" applyAlignment="1">
      <alignment horizontal="center" vertical="center" wrapText="1"/>
    </xf>
    <xf numFmtId="6" fontId="5" fillId="4" borderId="10" xfId="0" applyNumberFormat="1" applyFont="1" applyFill="1" applyBorder="1" applyAlignment="1">
      <alignment horizontal="center" vertical="center" wrapText="1"/>
    </xf>
    <xf numFmtId="6" fontId="5" fillId="4" borderId="10" xfId="0" applyNumberFormat="1" applyFont="1" applyFill="1" applyBorder="1" applyAlignment="1">
      <alignment horizontal="center" vertical="center" wrapText="1"/>
    </xf>
    <xf numFmtId="6" fontId="6" fillId="8" borderId="10" xfId="0" applyNumberFormat="1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6" fontId="6" fillId="8" borderId="10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6" fontId="5" fillId="9" borderId="10" xfId="0" applyNumberFormat="1" applyFont="1" applyFill="1" applyBorder="1" applyAlignment="1">
      <alignment horizontal="center" vertical="center" wrapText="1"/>
    </xf>
    <xf numFmtId="10" fontId="6" fillId="9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 wrapText="1"/>
    </xf>
    <xf numFmtId="6" fontId="5" fillId="11" borderId="10" xfId="0" applyNumberFormat="1" applyFont="1" applyFill="1" applyBorder="1" applyAlignment="1">
      <alignment horizontal="center" vertical="center" wrapText="1"/>
    </xf>
    <xf numFmtId="10" fontId="6" fillId="11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8" fillId="8" borderId="0" xfId="0" applyFont="1" applyFill="1" applyAlignment="1">
      <alignment horizontal="left"/>
    </xf>
    <xf numFmtId="10" fontId="6" fillId="8" borderId="1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176" fontId="4" fillId="12" borderId="17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176" fontId="4" fillId="13" borderId="22" xfId="0" applyNumberFormat="1" applyFont="1" applyFill="1" applyBorder="1" applyAlignment="1">
      <alignment horizontal="center" vertical="center" wrapText="1"/>
    </xf>
    <xf numFmtId="10" fontId="1" fillId="13" borderId="23" xfId="0" applyNumberFormat="1" applyFont="1" applyFill="1" applyBorder="1" applyAlignment="1">
      <alignment horizontal="center" vertical="center" wrapText="1"/>
    </xf>
    <xf numFmtId="178" fontId="6" fillId="8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12" fillId="8" borderId="10" xfId="0" applyNumberFormat="1" applyFont="1" applyFill="1" applyBorder="1"/>
    <xf numFmtId="9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10" fillId="14" borderId="10" xfId="0" applyNumberFormat="1" applyFont="1" applyFill="1" applyBorder="1" applyAlignment="1">
      <alignment horizontal="center" vertical="center"/>
    </xf>
    <xf numFmtId="9" fontId="10" fillId="14" borderId="10" xfId="0" applyNumberFormat="1" applyFont="1" applyFill="1" applyBorder="1" applyAlignment="1">
      <alignment horizontal="center" vertical="center"/>
    </xf>
    <xf numFmtId="6" fontId="10" fillId="15" borderId="10" xfId="0" applyNumberFormat="1" applyFont="1" applyFill="1" applyBorder="1" applyAlignment="1">
      <alignment horizontal="center" vertical="center"/>
    </xf>
    <xf numFmtId="9" fontId="10" fillId="15" borderId="10" xfId="0" applyNumberFormat="1" applyFont="1" applyFill="1" applyBorder="1" applyAlignment="1">
      <alignment horizontal="center" vertical="center"/>
    </xf>
    <xf numFmtId="42" fontId="10" fillId="0" borderId="10" xfId="0" applyNumberFormat="1" applyFont="1" applyBorder="1" applyAlignment="1">
      <alignment horizontal="center" vertical="center"/>
    </xf>
    <xf numFmtId="42" fontId="12" fillId="8" borderId="10" xfId="0" applyNumberFormat="1" applyFont="1" applyFill="1" applyBorder="1" applyAlignment="1">
      <alignment vertical="center"/>
    </xf>
    <xf numFmtId="10" fontId="10" fillId="0" borderId="10" xfId="0" applyNumberFormat="1" applyFont="1" applyBorder="1" applyAlignment="1">
      <alignment horizontal="center" vertical="center"/>
    </xf>
    <xf numFmtId="10" fontId="10" fillId="9" borderId="10" xfId="0" applyNumberFormat="1" applyFont="1" applyFill="1" applyBorder="1" applyAlignment="1">
      <alignment horizontal="center" vertical="center"/>
    </xf>
    <xf numFmtId="179" fontId="10" fillId="15" borderId="10" xfId="0" applyNumberFormat="1" applyFont="1" applyFill="1" applyBorder="1" applyAlignment="1">
      <alignment horizontal="center" vertical="center"/>
    </xf>
    <xf numFmtId="10" fontId="10" fillId="10" borderId="10" xfId="0" applyNumberFormat="1" applyFont="1" applyFill="1" applyBorder="1" applyAlignment="1">
      <alignment horizontal="center" vertical="center"/>
    </xf>
    <xf numFmtId="42" fontId="12" fillId="8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2" fontId="10" fillId="14" borderId="10" xfId="0" applyNumberFormat="1" applyFont="1" applyFill="1" applyBorder="1" applyAlignment="1">
      <alignment horizontal="center" vertical="center"/>
    </xf>
    <xf numFmtId="42" fontId="10" fillId="15" borderId="10" xfId="0" applyNumberFormat="1" applyFont="1" applyFill="1" applyBorder="1" applyAlignment="1">
      <alignment horizontal="center" vertical="center"/>
    </xf>
    <xf numFmtId="42" fontId="10" fillId="11" borderId="10" xfId="0" applyNumberFormat="1" applyFont="1" applyFill="1" applyBorder="1" applyAlignment="1">
      <alignment horizontal="right" vertical="center"/>
    </xf>
    <xf numFmtId="10" fontId="10" fillId="11" borderId="10" xfId="0" applyNumberFormat="1" applyFont="1" applyFill="1" applyBorder="1" applyAlignment="1">
      <alignment horizontal="center" vertical="center"/>
    </xf>
    <xf numFmtId="42" fontId="10" fillId="0" borderId="0" xfId="0" applyNumberFormat="1" applyFont="1" applyAlignment="1">
      <alignment vertical="center"/>
    </xf>
    <xf numFmtId="6" fontId="10" fillId="0" borderId="10" xfId="0" applyNumberFormat="1" applyFont="1" applyBorder="1" applyAlignment="1">
      <alignment horizontal="left" vertical="center"/>
    </xf>
    <xf numFmtId="179" fontId="10" fillId="0" borderId="10" xfId="0" applyNumberFormat="1" applyFont="1" applyBorder="1" applyAlignment="1">
      <alignment horizontal="left" vertical="center"/>
    </xf>
    <xf numFmtId="10" fontId="10" fillId="0" borderId="10" xfId="0" applyNumberFormat="1" applyFont="1" applyBorder="1" applyAlignment="1">
      <alignment horizontal="left" vertical="center"/>
    </xf>
    <xf numFmtId="42" fontId="10" fillId="0" borderId="10" xfId="0" applyNumberFormat="1" applyFont="1" applyBorder="1" applyAlignment="1">
      <alignment horizontal="left" vertical="center"/>
    </xf>
    <xf numFmtId="6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/>
    <xf numFmtId="176" fontId="11" fillId="0" borderId="0" xfId="0" applyNumberFormat="1" applyFont="1"/>
    <xf numFmtId="0" fontId="14" fillId="12" borderId="10" xfId="0" applyFont="1" applyFill="1" applyBorder="1" applyAlignment="1">
      <alignment horizontal="center" wrapText="1"/>
    </xf>
    <xf numFmtId="176" fontId="14" fillId="12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76" fontId="11" fillId="0" borderId="10" xfId="0" applyNumberFormat="1" applyFont="1" applyBorder="1"/>
    <xf numFmtId="176" fontId="15" fillId="0" borderId="10" xfId="0" applyNumberFormat="1" applyFont="1" applyBorder="1" applyAlignment="1">
      <alignment horizontal="center" wrapText="1"/>
    </xf>
    <xf numFmtId="176" fontId="15" fillId="9" borderId="10" xfId="0" applyNumberFormat="1" applyFont="1" applyFill="1" applyBorder="1" applyAlignment="1">
      <alignment horizontal="center" wrapText="1"/>
    </xf>
    <xf numFmtId="0" fontId="16" fillId="0" borderId="0" xfId="0" applyFont="1"/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176" fontId="16" fillId="0" borderId="10" xfId="0" applyNumberFormat="1" applyFont="1" applyBorder="1" applyAlignment="1">
      <alignment horizontal="center" wrapText="1"/>
    </xf>
    <xf numFmtId="176" fontId="16" fillId="0" borderId="10" xfId="0" applyNumberFormat="1" applyFont="1" applyBorder="1" applyAlignment="1">
      <alignment horizontal="center" wrapText="1"/>
    </xf>
    <xf numFmtId="176" fontId="16" fillId="9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76" fontId="11" fillId="14" borderId="10" xfId="0" applyNumberFormat="1" applyFont="1" applyFill="1" applyBorder="1"/>
    <xf numFmtId="0" fontId="11" fillId="0" borderId="10" xfId="0" applyFont="1" applyBorder="1"/>
    <xf numFmtId="176" fontId="11" fillId="9" borderId="10" xfId="0" applyNumberFormat="1" applyFont="1" applyFill="1" applyBorder="1"/>
    <xf numFmtId="0" fontId="16" fillId="0" borderId="0" xfId="0" applyFont="1" applyAlignment="1">
      <alignment horizontal="center" wrapText="1"/>
    </xf>
    <xf numFmtId="176" fontId="16" fillId="0" borderId="0" xfId="0" applyNumberFormat="1" applyFont="1" applyAlignment="1">
      <alignment horizontal="center" wrapText="1"/>
    </xf>
    <xf numFmtId="176" fontId="16" fillId="9" borderId="0" xfId="0" applyNumberFormat="1" applyFont="1" applyFill="1" applyAlignment="1">
      <alignment horizontal="center" wrapText="1"/>
    </xf>
    <xf numFmtId="176" fontId="11" fillId="9" borderId="0" xfId="0" applyNumberFormat="1" applyFont="1" applyFill="1"/>
    <xf numFmtId="0" fontId="11" fillId="0" borderId="0" xfId="0" applyFont="1" applyAlignment="1"/>
    <xf numFmtId="176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6" fontId="11" fillId="0" borderId="0" xfId="0" applyNumberFormat="1" applyFont="1" applyAlignment="1">
      <alignment vertical="center"/>
    </xf>
    <xf numFmtId="0" fontId="14" fillId="12" borderId="10" xfId="0" applyFont="1" applyFill="1" applyBorder="1" applyAlignment="1">
      <alignment horizontal="center" vertical="center" wrapText="1"/>
    </xf>
    <xf numFmtId="176" fontId="14" fillId="1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 wrapText="1"/>
    </xf>
    <xf numFmtId="176" fontId="15" fillId="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6" fillId="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76" fontId="16" fillId="0" borderId="13" xfId="0" applyNumberFormat="1" applyFont="1" applyBorder="1" applyAlignment="1">
      <alignment horizontal="center" vertical="center" wrapText="1"/>
    </xf>
    <xf numFmtId="0" fontId="19" fillId="8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6" fillId="9" borderId="0" xfId="0" applyNumberFormat="1" applyFont="1" applyFill="1" applyAlignment="1">
      <alignment horizontal="center" vertical="center" wrapText="1"/>
    </xf>
    <xf numFmtId="176" fontId="11" fillId="9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10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6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40"/>
  <sheetViews>
    <sheetView tabSelected="1" workbookViewId="0"/>
  </sheetViews>
  <sheetFormatPr baseColWidth="10" defaultColWidth="14.5" defaultRowHeight="15" customHeight="1"/>
  <cols>
    <col min="2" max="2" width="16.33203125" customWidth="1"/>
    <col min="3" max="3" width="18.5" customWidth="1"/>
    <col min="4" max="4" width="21.5" customWidth="1"/>
    <col min="5" max="5" width="12.5" customWidth="1"/>
    <col min="6" max="6" width="33.33203125" customWidth="1"/>
    <col min="8" max="8" width="20" customWidth="1"/>
    <col min="9" max="9" width="15.1640625" customWidth="1"/>
    <col min="10" max="10" width="15" customWidth="1"/>
    <col min="11" max="11" width="65.1640625" customWidth="1"/>
  </cols>
  <sheetData>
    <row r="1" spans="1:29" ht="1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">
      <c r="A2" s="1"/>
      <c r="C2" s="182" t="s">
        <v>0</v>
      </c>
      <c r="D2" s="183"/>
      <c r="E2" s="183"/>
      <c r="F2" s="183"/>
      <c r="G2" s="183"/>
      <c r="H2" s="183"/>
      <c r="I2" s="183"/>
      <c r="J2" s="183"/>
      <c r="K2" s="18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">
      <c r="A3" s="1"/>
      <c r="B3" s="2"/>
      <c r="C3" s="185"/>
      <c r="D3" s="186"/>
      <c r="E3" s="186"/>
      <c r="F3" s="186"/>
      <c r="G3" s="186"/>
      <c r="H3" s="186"/>
      <c r="I3" s="186"/>
      <c r="J3" s="186"/>
      <c r="K3" s="1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>
      <c r="A6" s="1"/>
      <c r="B6" s="1"/>
      <c r="C6" s="188" t="s">
        <v>1</v>
      </c>
      <c r="D6" s="171"/>
      <c r="E6" s="171"/>
      <c r="F6" s="171"/>
      <c r="G6" s="171"/>
      <c r="H6" s="171"/>
      <c r="I6" s="171"/>
      <c r="J6" s="171"/>
      <c r="K6" s="17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  <c r="I7" s="5" t="s">
        <v>8</v>
      </c>
      <c r="J7" s="6" t="s">
        <v>9</v>
      </c>
      <c r="K7" s="3" t="s">
        <v>10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"/>
      <c r="B8" s="1"/>
      <c r="C8" s="168" t="s">
        <v>11</v>
      </c>
      <c r="D8" s="189" t="s">
        <v>12</v>
      </c>
      <c r="E8" s="165" t="s">
        <v>13</v>
      </c>
      <c r="F8" s="7" t="s">
        <v>14</v>
      </c>
      <c r="G8" s="7" t="s">
        <v>15</v>
      </c>
      <c r="H8" s="8">
        <v>1050417</v>
      </c>
      <c r="I8" s="8">
        <f>SUMIF(운영비_통장거래내역!E:E,'2021 하반기 결산안(운영비, 학생문화제)'!G:G,운영비_통장거래내역!G:G)</f>
        <v>1050487</v>
      </c>
      <c r="J8" s="9">
        <f t="shared" ref="J8:J17" si="0">I8/H8</f>
        <v>1.0000666402009868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1"/>
      <c r="B9" s="1"/>
      <c r="C9" s="166"/>
      <c r="D9" s="166"/>
      <c r="E9" s="166"/>
      <c r="F9" s="7" t="s">
        <v>16</v>
      </c>
      <c r="G9" s="7" t="s">
        <v>17</v>
      </c>
      <c r="H9" s="8">
        <v>0</v>
      </c>
      <c r="I9" s="8">
        <f>SUMIF(운영비_통장거래내역!E:E,'2021 하반기 결산안(운영비, 학생문화제)'!G:G,운영비_통장거래내역!G:G)</f>
        <v>0</v>
      </c>
      <c r="J9" s="9" t="e">
        <f t="shared" si="0"/>
        <v>#DIV/0!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"/>
      <c r="B10" s="1"/>
      <c r="C10" s="166"/>
      <c r="D10" s="166"/>
      <c r="E10" s="166"/>
      <c r="F10" s="7" t="s">
        <v>18</v>
      </c>
      <c r="G10" s="7" t="s">
        <v>19</v>
      </c>
      <c r="H10" s="8">
        <v>900000</v>
      </c>
      <c r="I10" s="8">
        <f>SUMIF(운영비_통장거래내역!E:E,'2021 하반기 결산안(운영비, 학생문화제)'!G:G,운영비_통장거래내역!G:G)</f>
        <v>1153840</v>
      </c>
      <c r="J10" s="9">
        <f t="shared" si="0"/>
        <v>1.2820444444444445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"/>
      <c r="B11" s="1"/>
      <c r="C11" s="166"/>
      <c r="D11" s="166"/>
      <c r="E11" s="166"/>
      <c r="F11" s="11" t="s">
        <v>20</v>
      </c>
      <c r="G11" s="11" t="s">
        <v>21</v>
      </c>
      <c r="H11" s="12" t="s">
        <v>22</v>
      </c>
      <c r="I11" s="8">
        <f>SUMIF(운영비_통장거래내역!E:E,'2021 하반기 결산안(운영비, 학생문화제)'!G:G,운영비_통장거래내역!G:G)</f>
        <v>1</v>
      </c>
      <c r="J11" s="9" t="e">
        <f t="shared" si="0"/>
        <v>#VALUE!</v>
      </c>
      <c r="K11" s="13" t="s">
        <v>23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"/>
      <c r="B12" s="1"/>
      <c r="C12" s="166"/>
      <c r="D12" s="166"/>
      <c r="E12" s="166"/>
      <c r="F12" s="11" t="s">
        <v>24</v>
      </c>
      <c r="G12" s="11" t="s">
        <v>25</v>
      </c>
      <c r="H12" s="12" t="s">
        <v>22</v>
      </c>
      <c r="I12" s="8">
        <f>SUMIF(운영비_통장거래내역!E:E,'2021 하반기 결산안(운영비, 학생문화제)'!G:G,운영비_통장거래내역!G:G)</f>
        <v>4978</v>
      </c>
      <c r="J12" s="9" t="e">
        <f t="shared" si="0"/>
        <v>#VALUE!</v>
      </c>
      <c r="K12" s="13" t="s">
        <v>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1"/>
      <c r="B13" s="1"/>
      <c r="C13" s="166"/>
      <c r="D13" s="166"/>
      <c r="E13" s="166"/>
      <c r="F13" s="11" t="s">
        <v>27</v>
      </c>
      <c r="G13" s="11" t="s">
        <v>28</v>
      </c>
      <c r="H13" s="12" t="s">
        <v>22</v>
      </c>
      <c r="I13" s="8">
        <f>SUMIF(운영비_통장거래내역!E:E,'2021 하반기 결산안(운영비, 학생문화제)'!G:G,운영비_통장거래내역!G:G)</f>
        <v>181</v>
      </c>
      <c r="J13" s="9" t="e">
        <f t="shared" si="0"/>
        <v>#VALUE!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>
      <c r="A14" s="1"/>
      <c r="B14" s="1"/>
      <c r="C14" s="166"/>
      <c r="D14" s="166"/>
      <c r="E14" s="167"/>
      <c r="F14" s="190" t="s">
        <v>29</v>
      </c>
      <c r="G14" s="172"/>
      <c r="H14" s="14">
        <v>1050417</v>
      </c>
      <c r="I14" s="14">
        <f>SUM(I8:I13)</f>
        <v>2209487</v>
      </c>
      <c r="J14" s="15">
        <f t="shared" si="0"/>
        <v>2.1034379679689112</v>
      </c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66"/>
      <c r="D15" s="166"/>
      <c r="E15" s="165" t="s">
        <v>30</v>
      </c>
      <c r="F15" s="7" t="s">
        <v>31</v>
      </c>
      <c r="G15" s="7" t="s">
        <v>32</v>
      </c>
      <c r="H15" s="8">
        <v>1500000</v>
      </c>
      <c r="I15" s="12">
        <v>0</v>
      </c>
      <c r="J15" s="9">
        <f t="shared" si="0"/>
        <v>0</v>
      </c>
      <c r="K15" s="13" t="s">
        <v>33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">
      <c r="A16" s="1"/>
      <c r="B16" s="1"/>
      <c r="C16" s="166"/>
      <c r="D16" s="167"/>
      <c r="E16" s="167"/>
      <c r="F16" s="190" t="s">
        <v>29</v>
      </c>
      <c r="G16" s="172"/>
      <c r="H16" s="14">
        <v>1500000</v>
      </c>
      <c r="I16" s="14">
        <f>SUM(I15)</f>
        <v>0</v>
      </c>
      <c r="J16" s="15">
        <f t="shared" si="0"/>
        <v>0</v>
      </c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">
      <c r="A17" s="1"/>
      <c r="B17" s="1"/>
      <c r="C17" s="167"/>
      <c r="D17" s="191" t="s">
        <v>34</v>
      </c>
      <c r="E17" s="171"/>
      <c r="F17" s="171"/>
      <c r="G17" s="172"/>
      <c r="H17" s="17">
        <f t="shared" ref="H17:I17" si="1">SUM(H14,H16)</f>
        <v>2550417</v>
      </c>
      <c r="I17" s="17">
        <f t="shared" si="1"/>
        <v>2209487</v>
      </c>
      <c r="J17" s="18">
        <f t="shared" si="0"/>
        <v>0.8663238207712699</v>
      </c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20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4" t="s">
        <v>7</v>
      </c>
      <c r="I18" s="4" t="s">
        <v>7</v>
      </c>
      <c r="J18" s="3" t="s">
        <v>9</v>
      </c>
      <c r="K18" s="3" t="s">
        <v>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92" t="s">
        <v>35</v>
      </c>
      <c r="D19" s="189" t="s">
        <v>36</v>
      </c>
      <c r="E19" s="165" t="s">
        <v>13</v>
      </c>
      <c r="F19" s="7" t="s">
        <v>37</v>
      </c>
      <c r="G19" s="7" t="s">
        <v>15</v>
      </c>
      <c r="H19" s="8">
        <v>10079007</v>
      </c>
      <c r="I19" s="8">
        <f>SUMIF(학생문화제_통장거래내역!E:E,'2021 하반기 결산안(운영비, 학생문화제)'!G:G,학생문화제_통장거래내역!G:G)</f>
        <v>10082963</v>
      </c>
      <c r="J19" s="9">
        <f t="shared" ref="J19:J21" si="2">I19/H19</f>
        <v>1.0003924989832829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1"/>
      <c r="C20" s="166"/>
      <c r="D20" s="166"/>
      <c r="E20" s="166"/>
      <c r="F20" s="21" t="s">
        <v>38</v>
      </c>
      <c r="G20" s="21" t="s">
        <v>17</v>
      </c>
      <c r="H20" s="22">
        <v>6925993</v>
      </c>
      <c r="I20" s="8">
        <f>SUMIF(학생문화제_통장거래내역!E:E,'2021 하반기 결산안(운영비, 학생문화제)'!G:G,학생문화제_통장거래내역!G:G)</f>
        <v>9920993</v>
      </c>
      <c r="J20" s="9">
        <f t="shared" si="2"/>
        <v>1.4324289672253494</v>
      </c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0">
      <c r="A21" s="1"/>
      <c r="B21" s="1"/>
      <c r="C21" s="166"/>
      <c r="D21" s="166"/>
      <c r="E21" s="166"/>
      <c r="F21" s="23" t="s">
        <v>39</v>
      </c>
      <c r="G21" s="23" t="s">
        <v>19</v>
      </c>
      <c r="H21" s="24" t="s">
        <v>22</v>
      </c>
      <c r="I21" s="8">
        <f>SUMIF(학생문화제_통장거래내역!E:E,'2021 하반기 결산안(운영비, 학생문화제)'!G:G,학생문화제_통장거래내역!G:G)</f>
        <v>2714092</v>
      </c>
      <c r="J21" s="9" t="e">
        <f t="shared" si="2"/>
        <v>#VALUE!</v>
      </c>
      <c r="K21" s="13" t="s">
        <v>40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66"/>
      <c r="D22" s="166"/>
      <c r="E22" s="166"/>
      <c r="F22" s="23" t="s">
        <v>27</v>
      </c>
      <c r="G22" s="23" t="s">
        <v>21</v>
      </c>
      <c r="H22" s="24" t="s">
        <v>22</v>
      </c>
      <c r="I22" s="8">
        <f>SUMIF(학생문화제_통장거래내역!E:E,'2021 하반기 결산안(운영비, 학생문화제)'!G:G,학생문화제_통장거래내역!G:G)</f>
        <v>1582</v>
      </c>
      <c r="J22" s="9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">
      <c r="A23" s="1"/>
      <c r="B23" s="1"/>
      <c r="C23" s="166"/>
      <c r="D23" s="166"/>
      <c r="E23" s="167"/>
      <c r="F23" s="190" t="s">
        <v>29</v>
      </c>
      <c r="G23" s="172"/>
      <c r="H23" s="14">
        <f>SUM(H19:H20)</f>
        <v>17005000</v>
      </c>
      <c r="I23" s="14">
        <f>SUM(I19:I22)</f>
        <v>22719630</v>
      </c>
      <c r="J23" s="15">
        <f t="shared" ref="J23:J32" si="3">I23/H23</f>
        <v>1.3360558659217876</v>
      </c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66"/>
      <c r="D24" s="166"/>
      <c r="E24" s="165" t="s">
        <v>41</v>
      </c>
      <c r="F24" s="7" t="s">
        <v>42</v>
      </c>
      <c r="G24" s="7" t="s">
        <v>32</v>
      </c>
      <c r="H24" s="12">
        <v>41925000</v>
      </c>
      <c r="I24" s="12">
        <v>41925000</v>
      </c>
      <c r="J24" s="25">
        <f t="shared" si="3"/>
        <v>1</v>
      </c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66"/>
      <c r="D25" s="166"/>
      <c r="E25" s="166"/>
      <c r="F25" s="7" t="s">
        <v>43</v>
      </c>
      <c r="G25" s="7" t="s">
        <v>44</v>
      </c>
      <c r="H25" s="8">
        <v>0</v>
      </c>
      <c r="I25" s="8">
        <f>SUMIF(학생문화제_통장거래내역!E:E,'2021 하반기 결산안(운영비, 학생문화제)'!G:G,학생문화제_통장거래내역!G:G)</f>
        <v>0</v>
      </c>
      <c r="J25" s="25" t="e">
        <f t="shared" si="3"/>
        <v>#DIV/0!</v>
      </c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">
      <c r="A26" s="1"/>
      <c r="B26" s="1"/>
      <c r="C26" s="166"/>
      <c r="D26" s="166"/>
      <c r="E26" s="167"/>
      <c r="F26" s="190" t="s">
        <v>29</v>
      </c>
      <c r="G26" s="172"/>
      <c r="H26" s="14">
        <f t="shared" ref="H26:I26" si="4">SUM(H24,H25)</f>
        <v>41925000</v>
      </c>
      <c r="I26" s="14">
        <f t="shared" si="4"/>
        <v>41925000</v>
      </c>
      <c r="J26" s="15">
        <f t="shared" si="3"/>
        <v>1</v>
      </c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66"/>
      <c r="D27" s="166"/>
      <c r="E27" s="165" t="s">
        <v>45</v>
      </c>
      <c r="F27" s="7" t="s">
        <v>46</v>
      </c>
      <c r="G27" s="7" t="s">
        <v>47</v>
      </c>
      <c r="H27" s="8">
        <v>0</v>
      </c>
      <c r="I27" s="8">
        <f>SUMIF(학생문화제_통장거래내역!E:E,'2021 하반기 결산안(운영비, 학생문화제)'!G:G,학생문화제_통장거래내역!G:G)</f>
        <v>0</v>
      </c>
      <c r="J27" s="9" t="e">
        <f t="shared" si="3"/>
        <v>#DIV/0!</v>
      </c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66"/>
      <c r="D28" s="166"/>
      <c r="E28" s="166"/>
      <c r="F28" s="7" t="s">
        <v>48</v>
      </c>
      <c r="G28" s="7" t="s">
        <v>49</v>
      </c>
      <c r="H28" s="8">
        <v>0</v>
      </c>
      <c r="I28" s="8">
        <f>SUMIF(학생문화제_통장거래내역!E:E,'2021 하반기 결산안(운영비, 학생문화제)'!G:G,학생문화제_통장거래내역!G:G)</f>
        <v>0</v>
      </c>
      <c r="J28" s="9" t="e">
        <f t="shared" si="3"/>
        <v>#DIV/0!</v>
      </c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66"/>
      <c r="D29" s="166"/>
      <c r="E29" s="166"/>
      <c r="F29" s="7" t="s">
        <v>50</v>
      </c>
      <c r="G29" s="7" t="s">
        <v>51</v>
      </c>
      <c r="H29" s="8">
        <v>0</v>
      </c>
      <c r="I29" s="8">
        <f>SUMIF(학생문화제_통장거래내역!E:E,'2021 하반기 결산안(운영비, 학생문화제)'!G:G,학생문화제_통장거래내역!G:G)</f>
        <v>0</v>
      </c>
      <c r="J29" s="9" t="e">
        <f t="shared" si="3"/>
        <v>#DIV/0!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66"/>
      <c r="D30" s="166"/>
      <c r="E30" s="166"/>
      <c r="F30" s="7" t="s">
        <v>52</v>
      </c>
      <c r="G30" s="7" t="s">
        <v>53</v>
      </c>
      <c r="H30" s="8">
        <v>0</v>
      </c>
      <c r="I30" s="8">
        <f>SUMIF(학생문화제_통장거래내역!E:E,'2021 하반기 결산안(운영비, 학생문화제)'!G:G,학생문화제_통장거래내역!G:G)</f>
        <v>0</v>
      </c>
      <c r="J30" s="9" t="e">
        <f t="shared" si="3"/>
        <v>#DIV/0!</v>
      </c>
      <c r="K30" s="10" t="s">
        <v>54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66"/>
      <c r="D31" s="167"/>
      <c r="E31" s="167"/>
      <c r="F31" s="190" t="s">
        <v>29</v>
      </c>
      <c r="G31" s="172"/>
      <c r="H31" s="14">
        <f t="shared" ref="H31:I31" si="5">SUM(H27:H30)</f>
        <v>0</v>
      </c>
      <c r="I31" s="14">
        <f t="shared" si="5"/>
        <v>0</v>
      </c>
      <c r="J31" s="26" t="e">
        <f t="shared" si="3"/>
        <v>#DIV/0!</v>
      </c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">
      <c r="A32" s="1"/>
      <c r="B32" s="1"/>
      <c r="C32" s="167"/>
      <c r="D32" s="191" t="s">
        <v>55</v>
      </c>
      <c r="E32" s="171"/>
      <c r="F32" s="171"/>
      <c r="G32" s="172"/>
      <c r="H32" s="17">
        <f t="shared" ref="H32:I32" si="6">SUM(H23,H26,H31)</f>
        <v>58930000</v>
      </c>
      <c r="I32" s="17">
        <f t="shared" si="6"/>
        <v>64644630</v>
      </c>
      <c r="J32" s="18">
        <f t="shared" si="3"/>
        <v>1.096973188528763</v>
      </c>
      <c r="K32" s="1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">
      <c r="A35" s="1"/>
      <c r="B35" s="188" t="s">
        <v>56</v>
      </c>
      <c r="C35" s="171"/>
      <c r="D35" s="171"/>
      <c r="E35" s="171"/>
      <c r="F35" s="171"/>
      <c r="G35" s="171"/>
      <c r="H35" s="171"/>
      <c r="I35" s="171"/>
      <c r="J35" s="171"/>
      <c r="K35" s="17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0">
      <c r="A36" s="1"/>
      <c r="B36" s="3" t="s">
        <v>2</v>
      </c>
      <c r="C36" s="3" t="s">
        <v>57</v>
      </c>
      <c r="D36" s="3" t="s">
        <v>58</v>
      </c>
      <c r="E36" s="3" t="s">
        <v>4</v>
      </c>
      <c r="F36" s="3" t="s">
        <v>59</v>
      </c>
      <c r="G36" s="4" t="s">
        <v>6</v>
      </c>
      <c r="H36" s="4" t="s">
        <v>60</v>
      </c>
      <c r="I36" s="5" t="s">
        <v>7</v>
      </c>
      <c r="J36" s="27" t="s">
        <v>9</v>
      </c>
      <c r="K36" s="3" t="s">
        <v>61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68" t="s">
        <v>62</v>
      </c>
      <c r="C37" s="169" t="s">
        <v>63</v>
      </c>
      <c r="D37" s="169" t="s">
        <v>64</v>
      </c>
      <c r="E37" s="28" t="s">
        <v>13</v>
      </c>
      <c r="F37" s="29" t="s">
        <v>65</v>
      </c>
      <c r="G37" s="30" t="s">
        <v>66</v>
      </c>
      <c r="H37" s="31">
        <v>150000</v>
      </c>
      <c r="I37" s="32">
        <f>SUMIF(운영비_통장거래내역!E:E,'2021 하반기 결산안(운영비, 학생문화제)'!G:G,운영비_통장거래내역!H:H)-SUMIF(운영비_통장거래내역!E:E,'2021 하반기 결산안(운영비, 학생문화제)'!G:G,운영비_통장거래내역!G:G)</f>
        <v>0</v>
      </c>
      <c r="J37" s="33">
        <f t="shared" ref="J37:J53" si="7">I37/H37</f>
        <v>0</v>
      </c>
      <c r="K37" s="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">
      <c r="A38" s="1"/>
      <c r="B38" s="166"/>
      <c r="C38" s="166"/>
      <c r="D38" s="167"/>
      <c r="E38" s="170" t="s">
        <v>29</v>
      </c>
      <c r="F38" s="171"/>
      <c r="G38" s="172"/>
      <c r="H38" s="35">
        <f>H37</f>
        <v>150000</v>
      </c>
      <c r="I38" s="35">
        <f>SUM(I37)</f>
        <v>0</v>
      </c>
      <c r="J38" s="36">
        <f t="shared" si="7"/>
        <v>0</v>
      </c>
      <c r="K38" s="3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66"/>
      <c r="C39" s="166"/>
      <c r="D39" s="169" t="s">
        <v>67</v>
      </c>
      <c r="E39" s="28" t="s">
        <v>13</v>
      </c>
      <c r="F39" s="29" t="s">
        <v>68</v>
      </c>
      <c r="G39" s="30" t="s">
        <v>69</v>
      </c>
      <c r="H39" s="31">
        <v>370000</v>
      </c>
      <c r="I39" s="32">
        <f>SUMIF(운영비_통장거래내역!E:E,'2021 하반기 결산안(운영비, 학생문화제)'!G:G,운영비_통장거래내역!H:H)-SUMIF(운영비_통장거래내역!E:E,'2021 하반기 결산안(운영비, 학생문화제)'!G:G,운영비_통장거래내역!G:G)</f>
        <v>127500</v>
      </c>
      <c r="J39" s="33">
        <f t="shared" si="7"/>
        <v>0.34459459459459457</v>
      </c>
      <c r="K39" s="3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">
      <c r="A40" s="1"/>
      <c r="B40" s="166"/>
      <c r="C40" s="166"/>
      <c r="D40" s="167"/>
      <c r="E40" s="170" t="s">
        <v>29</v>
      </c>
      <c r="F40" s="171"/>
      <c r="G40" s="172"/>
      <c r="H40" s="35">
        <f>H39</f>
        <v>370000</v>
      </c>
      <c r="I40" s="35">
        <f>SUM(I39)</f>
        <v>127500</v>
      </c>
      <c r="J40" s="36">
        <f t="shared" si="7"/>
        <v>0.34459459459459457</v>
      </c>
      <c r="K40" s="3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">
      <c r="A41" s="1"/>
      <c r="B41" s="166"/>
      <c r="C41" s="167"/>
      <c r="D41" s="173" t="s">
        <v>70</v>
      </c>
      <c r="E41" s="171"/>
      <c r="F41" s="171"/>
      <c r="G41" s="172"/>
      <c r="H41" s="38">
        <f>H38+H40</f>
        <v>520000</v>
      </c>
      <c r="I41" s="38">
        <f>SUM(I38,I40)</f>
        <v>127500</v>
      </c>
      <c r="J41" s="39">
        <f t="shared" si="7"/>
        <v>0.24519230769230768</v>
      </c>
      <c r="K41" s="4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66"/>
      <c r="C42" s="169" t="s">
        <v>71</v>
      </c>
      <c r="D42" s="169" t="s">
        <v>72</v>
      </c>
      <c r="E42" s="28" t="s">
        <v>30</v>
      </c>
      <c r="F42" s="29" t="s">
        <v>73</v>
      </c>
      <c r="G42" s="30" t="s">
        <v>74</v>
      </c>
      <c r="H42" s="193">
        <v>1500000</v>
      </c>
      <c r="I42" s="193">
        <v>0</v>
      </c>
      <c r="J42" s="33">
        <f t="shared" si="7"/>
        <v>0</v>
      </c>
      <c r="K42" s="194" t="s">
        <v>75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66"/>
      <c r="C43" s="166"/>
      <c r="D43" s="166"/>
      <c r="E43" s="28" t="s">
        <v>30</v>
      </c>
      <c r="F43" s="29" t="s">
        <v>76</v>
      </c>
      <c r="G43" s="30" t="s">
        <v>77</v>
      </c>
      <c r="H43" s="166"/>
      <c r="I43" s="166"/>
      <c r="J43" s="33" t="e">
        <f t="shared" si="7"/>
        <v>#DIV/0!</v>
      </c>
      <c r="K43" s="16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66"/>
      <c r="C44" s="166"/>
      <c r="D44" s="166"/>
      <c r="E44" s="28" t="s">
        <v>30</v>
      </c>
      <c r="F44" s="29" t="s">
        <v>78</v>
      </c>
      <c r="G44" s="30" t="s">
        <v>79</v>
      </c>
      <c r="H44" s="166"/>
      <c r="I44" s="166"/>
      <c r="J44" s="33" t="e">
        <f t="shared" si="7"/>
        <v>#DIV/0!</v>
      </c>
      <c r="K44" s="16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66"/>
      <c r="C45" s="166"/>
      <c r="D45" s="166"/>
      <c r="E45" s="28" t="s">
        <v>30</v>
      </c>
      <c r="F45" s="29" t="s">
        <v>80</v>
      </c>
      <c r="G45" s="30" t="s">
        <v>81</v>
      </c>
      <c r="H45" s="167"/>
      <c r="I45" s="167"/>
      <c r="J45" s="33" t="e">
        <f t="shared" si="7"/>
        <v>#DIV/0!</v>
      </c>
      <c r="K45" s="16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">
      <c r="A46" s="1"/>
      <c r="B46" s="166"/>
      <c r="C46" s="166"/>
      <c r="D46" s="167"/>
      <c r="E46" s="170" t="s">
        <v>29</v>
      </c>
      <c r="F46" s="171"/>
      <c r="G46" s="172"/>
      <c r="H46" s="35">
        <f>H42</f>
        <v>1500000</v>
      </c>
      <c r="I46" s="35">
        <f>SUM(I42)</f>
        <v>0</v>
      </c>
      <c r="J46" s="36">
        <f t="shared" si="7"/>
        <v>0</v>
      </c>
      <c r="K46" s="3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">
      <c r="A47" s="1"/>
      <c r="B47" s="166"/>
      <c r="C47" s="167"/>
      <c r="D47" s="173" t="s">
        <v>70</v>
      </c>
      <c r="E47" s="171"/>
      <c r="F47" s="171"/>
      <c r="G47" s="172"/>
      <c r="H47" s="38">
        <f>H46</f>
        <v>1500000</v>
      </c>
      <c r="I47" s="38">
        <f>SUM(I46)</f>
        <v>0</v>
      </c>
      <c r="J47" s="39">
        <f t="shared" si="7"/>
        <v>0</v>
      </c>
      <c r="K47" s="4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66"/>
      <c r="C48" s="169" t="s">
        <v>82</v>
      </c>
      <c r="D48" s="169" t="s">
        <v>83</v>
      </c>
      <c r="E48" s="28" t="s">
        <v>13</v>
      </c>
      <c r="F48" s="29" t="s">
        <v>84</v>
      </c>
      <c r="G48" s="30" t="s">
        <v>85</v>
      </c>
      <c r="H48" s="31">
        <v>75000</v>
      </c>
      <c r="I48" s="31">
        <f>SUMIF(운영비_통장거래내역!E:E,'2021 하반기 결산안(운영비, 학생문화제)'!G:G,운영비_통장거래내역!H:H)-SUMIF(운영비_통장거래내역!E:E,'2021 하반기 결산안(운영비, 학생문화제)'!G:G,운영비_통장거래내역!G:G)</f>
        <v>0</v>
      </c>
      <c r="J48" s="33">
        <f t="shared" si="7"/>
        <v>0</v>
      </c>
      <c r="K48" s="3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66"/>
      <c r="C49" s="166"/>
      <c r="D49" s="166"/>
      <c r="E49" s="28" t="s">
        <v>13</v>
      </c>
      <c r="F49" s="29" t="s">
        <v>18</v>
      </c>
      <c r="G49" s="30" t="s">
        <v>86</v>
      </c>
      <c r="H49" s="31">
        <v>900000</v>
      </c>
      <c r="I49" s="32">
        <f>SUMIF(운영비_통장거래내역!E:E,'2021 하반기 결산안(운영비, 학생문화제)'!G:G,운영비_통장거래내역!H:H)-SUMIF(운영비_통장거래내역!E:E,'2021 하반기 결산안(운영비, 학생문화제)'!G:G,운영비_통장거래내역!G:G)</f>
        <v>1153840</v>
      </c>
      <c r="J49" s="33">
        <f t="shared" si="7"/>
        <v>1.2820444444444445</v>
      </c>
      <c r="K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66"/>
      <c r="C50" s="166"/>
      <c r="D50" s="166"/>
      <c r="E50" s="28" t="s">
        <v>13</v>
      </c>
      <c r="F50" s="28" t="s">
        <v>24</v>
      </c>
      <c r="G50" s="41" t="s">
        <v>87</v>
      </c>
      <c r="H50" s="31" t="s">
        <v>22</v>
      </c>
      <c r="I50" s="32">
        <f>SUMIF(운영비_통장거래내역!E:E,'2021 하반기 결산안(운영비, 학생문화제)'!G:G,운영비_통장거래내역!H:H)-SUMIF(운영비_통장거래내역!E:E,'2021 하반기 결산안(운영비, 학생문화제)'!G:G,운영비_통장거래내역!G:G)</f>
        <v>4978</v>
      </c>
      <c r="J50" s="33" t="e">
        <f t="shared" si="7"/>
        <v>#VALUE!</v>
      </c>
      <c r="K50" s="42" t="s">
        <v>88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">
      <c r="A51" s="1"/>
      <c r="B51" s="166"/>
      <c r="C51" s="166"/>
      <c r="D51" s="167"/>
      <c r="E51" s="170" t="s">
        <v>29</v>
      </c>
      <c r="F51" s="171"/>
      <c r="G51" s="172"/>
      <c r="H51" s="35">
        <f t="shared" ref="H51:I51" si="8">SUM(H48:H50)</f>
        <v>975000</v>
      </c>
      <c r="I51" s="35">
        <f t="shared" si="8"/>
        <v>1158818</v>
      </c>
      <c r="J51" s="36">
        <f t="shared" si="7"/>
        <v>1.1885312820512821</v>
      </c>
      <c r="K51" s="3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">
      <c r="A52" s="1"/>
      <c r="B52" s="166"/>
      <c r="C52" s="167"/>
      <c r="D52" s="173" t="s">
        <v>70</v>
      </c>
      <c r="E52" s="171"/>
      <c r="F52" s="171"/>
      <c r="G52" s="172"/>
      <c r="H52" s="38">
        <f t="shared" ref="H52:I52" si="9">H51</f>
        <v>975000</v>
      </c>
      <c r="I52" s="38">
        <f t="shared" si="9"/>
        <v>1158818</v>
      </c>
      <c r="J52" s="39">
        <f t="shared" si="7"/>
        <v>1.1885312820512821</v>
      </c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">
      <c r="A53" s="1"/>
      <c r="B53" s="167"/>
      <c r="C53" s="174" t="s">
        <v>34</v>
      </c>
      <c r="D53" s="171"/>
      <c r="E53" s="171"/>
      <c r="F53" s="171"/>
      <c r="G53" s="172"/>
      <c r="H53" s="43">
        <f t="shared" ref="H53:I53" si="10">SUM(H41,H47,H52)</f>
        <v>2995000</v>
      </c>
      <c r="I53" s="43">
        <f t="shared" si="10"/>
        <v>1286318</v>
      </c>
      <c r="J53" s="44">
        <f t="shared" si="7"/>
        <v>0.42948848080133556</v>
      </c>
      <c r="K53" s="1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20" t="s">
        <v>2</v>
      </c>
      <c r="C54" s="20" t="s">
        <v>57</v>
      </c>
      <c r="D54" s="20" t="s">
        <v>58</v>
      </c>
      <c r="E54" s="20" t="s">
        <v>4</v>
      </c>
      <c r="F54" s="20" t="s">
        <v>59</v>
      </c>
      <c r="G54" s="20" t="s">
        <v>6</v>
      </c>
      <c r="H54" s="45" t="s">
        <v>7</v>
      </c>
      <c r="I54" s="46" t="s">
        <v>8</v>
      </c>
      <c r="J54" s="20" t="s">
        <v>9</v>
      </c>
      <c r="K54" s="20" t="s">
        <v>10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68" t="s">
        <v>89</v>
      </c>
      <c r="C55" s="169" t="s">
        <v>90</v>
      </c>
      <c r="D55" s="169" t="s">
        <v>91</v>
      </c>
      <c r="E55" s="28" t="s">
        <v>30</v>
      </c>
      <c r="F55" s="29" t="s">
        <v>92</v>
      </c>
      <c r="G55" s="30" t="s">
        <v>66</v>
      </c>
      <c r="H55" s="32">
        <v>0</v>
      </c>
      <c r="I55" s="31">
        <v>0</v>
      </c>
      <c r="J55" s="33" t="e">
        <f t="shared" ref="J55:J142" si="11">I55/H55</f>
        <v>#DIV/0!</v>
      </c>
      <c r="K55" s="3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66"/>
      <c r="C56" s="166"/>
      <c r="D56" s="166"/>
      <c r="E56" s="28" t="s">
        <v>13</v>
      </c>
      <c r="F56" s="29" t="s">
        <v>93</v>
      </c>
      <c r="G56" s="29" t="s">
        <v>94</v>
      </c>
      <c r="H56" s="32">
        <v>500000</v>
      </c>
      <c r="I56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56" s="33">
        <f t="shared" si="11"/>
        <v>0</v>
      </c>
      <c r="K56" s="42" t="s">
        <v>95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">
      <c r="A57" s="1"/>
      <c r="B57" s="166"/>
      <c r="C57" s="166"/>
      <c r="D57" s="167"/>
      <c r="E57" s="170" t="s">
        <v>29</v>
      </c>
      <c r="F57" s="171"/>
      <c r="G57" s="172"/>
      <c r="H57" s="35">
        <f t="shared" ref="H57:I57" si="12">SUM(H55:H56)</f>
        <v>500000</v>
      </c>
      <c r="I57" s="35">
        <f t="shared" si="12"/>
        <v>0</v>
      </c>
      <c r="J57" s="36">
        <f t="shared" si="11"/>
        <v>0</v>
      </c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66"/>
      <c r="C58" s="166"/>
      <c r="D58" s="169" t="s">
        <v>96</v>
      </c>
      <c r="E58" s="28" t="s">
        <v>30</v>
      </c>
      <c r="F58" s="29" t="s">
        <v>96</v>
      </c>
      <c r="G58" s="29" t="s">
        <v>69</v>
      </c>
      <c r="H58" s="47">
        <v>0</v>
      </c>
      <c r="I58" s="31">
        <v>0</v>
      </c>
      <c r="J58" s="33" t="e">
        <f t="shared" si="11"/>
        <v>#DIV/0!</v>
      </c>
      <c r="K58" s="3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66"/>
      <c r="C59" s="166"/>
      <c r="D59" s="167"/>
      <c r="E59" s="170" t="s">
        <v>29</v>
      </c>
      <c r="F59" s="171"/>
      <c r="G59" s="172"/>
      <c r="H59" s="35">
        <f t="shared" ref="H59:I59" si="13">H58</f>
        <v>0</v>
      </c>
      <c r="I59" s="35">
        <f t="shared" si="13"/>
        <v>0</v>
      </c>
      <c r="J59" s="36" t="e">
        <f t="shared" si="11"/>
        <v>#DIV/0!</v>
      </c>
      <c r="K59" s="3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">
      <c r="A60" s="1"/>
      <c r="B60" s="166"/>
      <c r="C60" s="166"/>
      <c r="D60" s="173" t="s">
        <v>70</v>
      </c>
      <c r="E60" s="171"/>
      <c r="F60" s="171"/>
      <c r="G60" s="172"/>
      <c r="H60" s="38">
        <f t="shared" ref="H60:I60" si="14">SUM(H57,H59)</f>
        <v>500000</v>
      </c>
      <c r="I60" s="38">
        <f t="shared" si="14"/>
        <v>0</v>
      </c>
      <c r="J60" s="39">
        <f t="shared" si="11"/>
        <v>0</v>
      </c>
      <c r="K60" s="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66"/>
      <c r="C61" s="166"/>
      <c r="D61" s="169"/>
      <c r="E61" s="28" t="s">
        <v>30</v>
      </c>
      <c r="F61" s="30" t="s">
        <v>97</v>
      </c>
      <c r="G61" s="29" t="s">
        <v>74</v>
      </c>
      <c r="H61" s="31">
        <v>7810000</v>
      </c>
      <c r="I61" s="31">
        <v>7810000</v>
      </c>
      <c r="J61" s="33">
        <f t="shared" si="11"/>
        <v>1</v>
      </c>
      <c r="K61" s="34"/>
      <c r="L61" s="4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>
      <c r="A62" s="1"/>
      <c r="B62" s="166"/>
      <c r="C62" s="166"/>
      <c r="D62" s="166"/>
      <c r="E62" s="28" t="s">
        <v>13</v>
      </c>
      <c r="F62" s="30" t="s">
        <v>98</v>
      </c>
      <c r="G62" s="29" t="s">
        <v>77</v>
      </c>
      <c r="H62" s="32">
        <v>1000000</v>
      </c>
      <c r="I62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1001430</v>
      </c>
      <c r="J62" s="33">
        <f t="shared" si="11"/>
        <v>1.00143</v>
      </c>
      <c r="K62" s="34"/>
      <c r="L62" s="48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>
      <c r="A63" s="1"/>
      <c r="B63" s="166"/>
      <c r="C63" s="166"/>
      <c r="D63" s="166"/>
      <c r="E63" s="28" t="s">
        <v>13</v>
      </c>
      <c r="F63" s="30" t="s">
        <v>99</v>
      </c>
      <c r="G63" s="29" t="s">
        <v>79</v>
      </c>
      <c r="H63" s="47">
        <v>350000</v>
      </c>
      <c r="I63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250000</v>
      </c>
      <c r="J63" s="33">
        <f t="shared" si="11"/>
        <v>0.7142857142857143</v>
      </c>
      <c r="K63" s="34"/>
      <c r="L63" s="48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>
      <c r="A64" s="1"/>
      <c r="B64" s="166"/>
      <c r="C64" s="166"/>
      <c r="D64" s="166"/>
      <c r="E64" s="28" t="s">
        <v>13</v>
      </c>
      <c r="F64" s="30" t="s">
        <v>100</v>
      </c>
      <c r="G64" s="29" t="s">
        <v>81</v>
      </c>
      <c r="H64" s="32">
        <v>500000</v>
      </c>
      <c r="I64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524020</v>
      </c>
      <c r="J64" s="33">
        <f t="shared" si="11"/>
        <v>1.0480400000000001</v>
      </c>
      <c r="K64" s="42" t="s">
        <v>101</v>
      </c>
      <c r="L64" s="48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>
      <c r="A65" s="1"/>
      <c r="B65" s="166"/>
      <c r="C65" s="166"/>
      <c r="D65" s="166"/>
      <c r="E65" s="28" t="s">
        <v>13</v>
      </c>
      <c r="F65" s="30" t="s">
        <v>102</v>
      </c>
      <c r="G65" s="29" t="s">
        <v>103</v>
      </c>
      <c r="H65" s="32">
        <v>0</v>
      </c>
      <c r="I65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65" s="33" t="e">
        <f t="shared" si="11"/>
        <v>#DIV/0!</v>
      </c>
      <c r="K65" s="34"/>
      <c r="L65" s="48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>
      <c r="A66" s="1"/>
      <c r="B66" s="166"/>
      <c r="C66" s="166"/>
      <c r="D66" s="166"/>
      <c r="E66" s="28" t="s">
        <v>30</v>
      </c>
      <c r="F66" s="30" t="s">
        <v>104</v>
      </c>
      <c r="G66" s="29" t="s">
        <v>105</v>
      </c>
      <c r="H66" s="31">
        <v>2530000</v>
      </c>
      <c r="I66" s="31">
        <v>2530000</v>
      </c>
      <c r="J66" s="33">
        <f t="shared" si="11"/>
        <v>1</v>
      </c>
      <c r="K66" s="34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>
      <c r="A67" s="1"/>
      <c r="B67" s="166"/>
      <c r="C67" s="166"/>
      <c r="D67" s="166"/>
      <c r="E67" s="28" t="s">
        <v>30</v>
      </c>
      <c r="F67" s="30" t="s">
        <v>106</v>
      </c>
      <c r="G67" s="29" t="s">
        <v>107</v>
      </c>
      <c r="H67" s="31">
        <v>3850000</v>
      </c>
      <c r="I67" s="31">
        <v>3850000</v>
      </c>
      <c r="J67" s="33">
        <f t="shared" si="11"/>
        <v>1</v>
      </c>
      <c r="K67" s="34"/>
      <c r="L67" s="48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>
      <c r="A68" s="1"/>
      <c r="B68" s="166"/>
      <c r="C68" s="166"/>
      <c r="D68" s="166"/>
      <c r="E68" s="28" t="s">
        <v>30</v>
      </c>
      <c r="F68" s="30" t="s">
        <v>108</v>
      </c>
      <c r="G68" s="29" t="s">
        <v>109</v>
      </c>
      <c r="H68" s="31">
        <v>8250000</v>
      </c>
      <c r="I68" s="31">
        <v>8250000</v>
      </c>
      <c r="J68" s="33">
        <f t="shared" si="11"/>
        <v>1</v>
      </c>
      <c r="K68" s="34"/>
      <c r="L68" s="48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>
      <c r="A69" s="1"/>
      <c r="B69" s="166"/>
      <c r="C69" s="166"/>
      <c r="D69" s="166"/>
      <c r="E69" s="28" t="s">
        <v>30</v>
      </c>
      <c r="F69" s="41" t="s">
        <v>110</v>
      </c>
      <c r="G69" s="29" t="s">
        <v>111</v>
      </c>
      <c r="H69" s="31">
        <v>2750000</v>
      </c>
      <c r="I69" s="31">
        <v>2750000</v>
      </c>
      <c r="J69" s="33">
        <f t="shared" si="11"/>
        <v>1</v>
      </c>
      <c r="K69" s="34"/>
      <c r="L69" s="48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>
      <c r="A70" s="1"/>
      <c r="B70" s="166"/>
      <c r="C70" s="166"/>
      <c r="D70" s="166"/>
      <c r="E70" s="28" t="s">
        <v>30</v>
      </c>
      <c r="F70" s="7" t="s">
        <v>112</v>
      </c>
      <c r="G70" s="29" t="s">
        <v>113</v>
      </c>
      <c r="H70" s="50">
        <v>1760000</v>
      </c>
      <c r="I70" s="50">
        <v>1760000</v>
      </c>
      <c r="J70" s="33">
        <f t="shared" si="11"/>
        <v>1</v>
      </c>
      <c r="K70" s="34"/>
      <c r="L70" s="48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>
      <c r="A71" s="1"/>
      <c r="B71" s="166"/>
      <c r="C71" s="166"/>
      <c r="D71" s="166"/>
      <c r="E71" s="28" t="s">
        <v>30</v>
      </c>
      <c r="F71" s="11" t="s">
        <v>114</v>
      </c>
      <c r="G71" s="28" t="s">
        <v>115</v>
      </c>
      <c r="H71" s="50">
        <v>825000</v>
      </c>
      <c r="I71" s="50">
        <v>825000</v>
      </c>
      <c r="J71" s="33">
        <f t="shared" si="11"/>
        <v>1</v>
      </c>
      <c r="K71" s="42" t="s">
        <v>116</v>
      </c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>
      <c r="A72" s="1"/>
      <c r="B72" s="166"/>
      <c r="C72" s="166"/>
      <c r="D72" s="166"/>
      <c r="E72" s="28" t="s">
        <v>30</v>
      </c>
      <c r="F72" s="11" t="s">
        <v>117</v>
      </c>
      <c r="G72" s="28" t="s">
        <v>118</v>
      </c>
      <c r="H72" s="50">
        <v>2200000</v>
      </c>
      <c r="I72" s="50">
        <v>2200000</v>
      </c>
      <c r="J72" s="33">
        <f t="shared" si="11"/>
        <v>1</v>
      </c>
      <c r="K72" s="34"/>
      <c r="L72" s="48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4">
      <c r="A73" s="1"/>
      <c r="B73" s="166"/>
      <c r="C73" s="166"/>
      <c r="D73" s="167"/>
      <c r="E73" s="170" t="s">
        <v>29</v>
      </c>
      <c r="F73" s="171"/>
      <c r="G73" s="172"/>
      <c r="H73" s="35">
        <f t="shared" ref="H73:I73" si="15">SUM(H61:H72)</f>
        <v>31825000</v>
      </c>
      <c r="I73" s="35">
        <f t="shared" si="15"/>
        <v>31750450</v>
      </c>
      <c r="J73" s="36">
        <f t="shared" si="11"/>
        <v>0.99765750196386493</v>
      </c>
      <c r="K73" s="37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>
      <c r="A74" s="1"/>
      <c r="B74" s="166"/>
      <c r="C74" s="166"/>
      <c r="D74" s="169" t="s">
        <v>119</v>
      </c>
      <c r="E74" s="28" t="s">
        <v>13</v>
      </c>
      <c r="F74" s="29" t="s">
        <v>120</v>
      </c>
      <c r="G74" s="29" t="s">
        <v>85</v>
      </c>
      <c r="H74" s="32">
        <v>55000</v>
      </c>
      <c r="I74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74" s="33">
        <f t="shared" si="11"/>
        <v>0</v>
      </c>
      <c r="K74" s="42" t="s">
        <v>121</v>
      </c>
      <c r="L74" s="4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>
      <c r="A75" s="1"/>
      <c r="B75" s="166"/>
      <c r="C75" s="166"/>
      <c r="D75" s="166"/>
      <c r="E75" s="28" t="s">
        <v>13</v>
      </c>
      <c r="F75" s="29" t="s">
        <v>122</v>
      </c>
      <c r="G75" s="29" t="s">
        <v>86</v>
      </c>
      <c r="H75" s="47">
        <v>300000</v>
      </c>
      <c r="I75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150000</v>
      </c>
      <c r="J75" s="33">
        <f t="shared" si="11"/>
        <v>0.5</v>
      </c>
      <c r="K75" s="34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>
      <c r="A76" s="1"/>
      <c r="B76" s="166"/>
      <c r="C76" s="166"/>
      <c r="D76" s="166"/>
      <c r="E76" s="28" t="s">
        <v>13</v>
      </c>
      <c r="F76" s="29" t="s">
        <v>123</v>
      </c>
      <c r="G76" s="29" t="s">
        <v>87</v>
      </c>
      <c r="H76" s="47">
        <v>0</v>
      </c>
      <c r="I76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76" s="33" t="e">
        <f t="shared" si="11"/>
        <v>#DIV/0!</v>
      </c>
      <c r="K76" s="34"/>
      <c r="L76" s="4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>
      <c r="A77" s="1"/>
      <c r="B77" s="166"/>
      <c r="C77" s="166"/>
      <c r="D77" s="166"/>
      <c r="E77" s="28" t="s">
        <v>13</v>
      </c>
      <c r="F77" s="30" t="s">
        <v>124</v>
      </c>
      <c r="G77" s="29" t="s">
        <v>125</v>
      </c>
      <c r="H77" s="47">
        <v>0</v>
      </c>
      <c r="I77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77" s="33" t="e">
        <f t="shared" si="11"/>
        <v>#DIV/0!</v>
      </c>
      <c r="K77" s="34"/>
      <c r="L77" s="48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>
      <c r="A78" s="1"/>
      <c r="B78" s="166"/>
      <c r="C78" s="166"/>
      <c r="D78" s="166"/>
      <c r="E78" s="28" t="s">
        <v>126</v>
      </c>
      <c r="F78" s="41" t="s">
        <v>127</v>
      </c>
      <c r="G78" s="28" t="s">
        <v>128</v>
      </c>
      <c r="H78" s="51">
        <v>300000</v>
      </c>
      <c r="I78" s="31">
        <v>300000</v>
      </c>
      <c r="J78" s="33">
        <f t="shared" si="11"/>
        <v>1</v>
      </c>
      <c r="K78" s="42" t="s">
        <v>129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1:29" ht="14">
      <c r="A79" s="1"/>
      <c r="B79" s="166"/>
      <c r="C79" s="166"/>
      <c r="D79" s="167"/>
      <c r="E79" s="170" t="s">
        <v>29</v>
      </c>
      <c r="F79" s="171"/>
      <c r="G79" s="172"/>
      <c r="H79" s="35">
        <f t="shared" ref="H79:I79" si="16">SUM(H74:H78)</f>
        <v>655000</v>
      </c>
      <c r="I79" s="35">
        <f t="shared" si="16"/>
        <v>450000</v>
      </c>
      <c r="J79" s="36">
        <f t="shared" si="11"/>
        <v>0.68702290076335881</v>
      </c>
      <c r="K79" s="3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">
      <c r="A80" s="1"/>
      <c r="B80" s="166"/>
      <c r="C80" s="167"/>
      <c r="D80" s="173" t="s">
        <v>70</v>
      </c>
      <c r="E80" s="171"/>
      <c r="F80" s="171"/>
      <c r="G80" s="172"/>
      <c r="H80" s="38">
        <f t="shared" ref="H80:I80" si="17">SUM(H73,H79)</f>
        <v>32480000</v>
      </c>
      <c r="I80" s="38">
        <f t="shared" si="17"/>
        <v>32200450</v>
      </c>
      <c r="J80" s="39">
        <f t="shared" si="11"/>
        <v>0.9913931650246306</v>
      </c>
      <c r="K80" s="4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66"/>
      <c r="C81" s="169" t="s">
        <v>130</v>
      </c>
      <c r="D81" s="175" t="s">
        <v>131</v>
      </c>
      <c r="E81" s="41" t="s">
        <v>13</v>
      </c>
      <c r="F81" s="30" t="s">
        <v>132</v>
      </c>
      <c r="G81" s="30" t="s">
        <v>133</v>
      </c>
      <c r="H81" s="32">
        <v>0</v>
      </c>
      <c r="I81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1" s="33" t="e">
        <f t="shared" si="11"/>
        <v>#DIV/0!</v>
      </c>
      <c r="K81" s="195" t="s">
        <v>134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66"/>
      <c r="C82" s="166"/>
      <c r="D82" s="166"/>
      <c r="E82" s="41" t="s">
        <v>13</v>
      </c>
      <c r="F82" s="30" t="s">
        <v>135</v>
      </c>
      <c r="G82" s="30" t="s">
        <v>136</v>
      </c>
      <c r="H82" s="32">
        <v>0</v>
      </c>
      <c r="I82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2" s="33" t="e">
        <f t="shared" si="11"/>
        <v>#DIV/0!</v>
      </c>
      <c r="K82" s="166"/>
      <c r="L82" s="48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>
      <c r="A83" s="1"/>
      <c r="B83" s="166"/>
      <c r="C83" s="166"/>
      <c r="D83" s="166"/>
      <c r="E83" s="41" t="s">
        <v>13</v>
      </c>
      <c r="F83" s="30" t="s">
        <v>137</v>
      </c>
      <c r="G83" s="30" t="s">
        <v>138</v>
      </c>
      <c r="H83" s="32">
        <v>0</v>
      </c>
      <c r="I83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3" s="33" t="e">
        <f t="shared" si="11"/>
        <v>#DIV/0!</v>
      </c>
      <c r="K83" s="16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66"/>
      <c r="C84" s="166"/>
      <c r="D84" s="167"/>
      <c r="E84" s="170" t="s">
        <v>29</v>
      </c>
      <c r="F84" s="171"/>
      <c r="G84" s="172"/>
      <c r="H84" s="35">
        <f t="shared" ref="H84:I84" si="18">SUM(H81:H83)</f>
        <v>0</v>
      </c>
      <c r="I84" s="35">
        <f t="shared" si="18"/>
        <v>0</v>
      </c>
      <c r="J84" s="36" t="e">
        <f t="shared" si="11"/>
        <v>#DIV/0!</v>
      </c>
      <c r="K84" s="16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66"/>
      <c r="C85" s="166"/>
      <c r="D85" s="175" t="s">
        <v>139</v>
      </c>
      <c r="E85" s="41" t="s">
        <v>13</v>
      </c>
      <c r="F85" s="30" t="s">
        <v>140</v>
      </c>
      <c r="G85" s="30" t="s">
        <v>141</v>
      </c>
      <c r="H85" s="32">
        <v>0</v>
      </c>
      <c r="I85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5" s="33" t="e">
        <f t="shared" si="11"/>
        <v>#DIV/0!</v>
      </c>
      <c r="K85" s="166"/>
      <c r="L85" s="48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>
      <c r="A86" s="1"/>
      <c r="B86" s="166"/>
      <c r="C86" s="166"/>
      <c r="D86" s="166"/>
      <c r="E86" s="41" t="s">
        <v>13</v>
      </c>
      <c r="F86" s="30" t="s">
        <v>142</v>
      </c>
      <c r="G86" s="30" t="s">
        <v>143</v>
      </c>
      <c r="H86" s="32">
        <v>0</v>
      </c>
      <c r="I86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6" s="33" t="e">
        <f t="shared" si="11"/>
        <v>#DIV/0!</v>
      </c>
      <c r="K86" s="16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66"/>
      <c r="C87" s="166"/>
      <c r="D87" s="167"/>
      <c r="E87" s="170" t="s">
        <v>29</v>
      </c>
      <c r="F87" s="171"/>
      <c r="G87" s="172"/>
      <c r="H87" s="35">
        <f t="shared" ref="H87:I87" si="19">SUM(H85:H86)</f>
        <v>0</v>
      </c>
      <c r="I87" s="35">
        <f t="shared" si="19"/>
        <v>0</v>
      </c>
      <c r="J87" s="36" t="e">
        <f t="shared" si="11"/>
        <v>#DIV/0!</v>
      </c>
      <c r="K87" s="16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66"/>
      <c r="C88" s="166"/>
      <c r="D88" s="175" t="s">
        <v>52</v>
      </c>
      <c r="E88" s="41" t="s">
        <v>13</v>
      </c>
      <c r="F88" s="30" t="s">
        <v>52</v>
      </c>
      <c r="G88" s="30" t="s">
        <v>144</v>
      </c>
      <c r="H88" s="32">
        <v>0</v>
      </c>
      <c r="I88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88" s="33" t="e">
        <f t="shared" si="11"/>
        <v>#DIV/0!</v>
      </c>
      <c r="K88" s="16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66"/>
      <c r="C89" s="166"/>
      <c r="D89" s="167"/>
      <c r="E89" s="170" t="s">
        <v>29</v>
      </c>
      <c r="F89" s="171"/>
      <c r="G89" s="172"/>
      <c r="H89" s="35">
        <f t="shared" ref="H89:I89" si="20">SUM(H88)</f>
        <v>0</v>
      </c>
      <c r="I89" s="35">
        <f t="shared" si="20"/>
        <v>0</v>
      </c>
      <c r="J89" s="36" t="e">
        <f t="shared" si="11"/>
        <v>#DIV/0!</v>
      </c>
      <c r="K89" s="16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66"/>
      <c r="C90" s="167"/>
      <c r="D90" s="173" t="s">
        <v>70</v>
      </c>
      <c r="E90" s="171"/>
      <c r="F90" s="171"/>
      <c r="G90" s="172"/>
      <c r="H90" s="38">
        <f t="shared" ref="H90:I90" si="21">SUM(H84,H87,H89)</f>
        <v>0</v>
      </c>
      <c r="I90" s="38">
        <f t="shared" si="21"/>
        <v>0</v>
      </c>
      <c r="J90" s="39" t="e">
        <f t="shared" si="11"/>
        <v>#DIV/0!</v>
      </c>
      <c r="K90" s="4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8">
      <c r="A91" s="1"/>
      <c r="B91" s="166"/>
      <c r="C91" s="169" t="s">
        <v>145</v>
      </c>
      <c r="D91" s="175" t="s">
        <v>146</v>
      </c>
      <c r="E91" s="41" t="s">
        <v>13</v>
      </c>
      <c r="F91" s="30" t="s">
        <v>146</v>
      </c>
      <c r="G91" s="30" t="s">
        <v>147</v>
      </c>
      <c r="H91" s="32">
        <v>200000</v>
      </c>
      <c r="I91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224300</v>
      </c>
      <c r="J91" s="33">
        <f t="shared" si="11"/>
        <v>1.1214999999999999</v>
      </c>
      <c r="K91" s="42" t="s">
        <v>148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">
      <c r="A92" s="1"/>
      <c r="B92" s="166"/>
      <c r="C92" s="166"/>
      <c r="D92" s="167"/>
      <c r="E92" s="170" t="s">
        <v>29</v>
      </c>
      <c r="F92" s="171"/>
      <c r="G92" s="172"/>
      <c r="H92" s="35">
        <f t="shared" ref="H92:I92" si="22">SUM(H91)</f>
        <v>200000</v>
      </c>
      <c r="I92" s="35">
        <f t="shared" si="22"/>
        <v>224300</v>
      </c>
      <c r="J92" s="36">
        <f t="shared" si="11"/>
        <v>1.1214999999999999</v>
      </c>
      <c r="K92" s="3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66"/>
      <c r="C93" s="166"/>
      <c r="D93" s="175" t="s">
        <v>67</v>
      </c>
      <c r="E93" s="41" t="s">
        <v>13</v>
      </c>
      <c r="F93" s="30" t="s">
        <v>67</v>
      </c>
      <c r="G93" s="30" t="s">
        <v>149</v>
      </c>
      <c r="H93" s="32">
        <v>100000</v>
      </c>
      <c r="I93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93" s="33">
        <f t="shared" si="11"/>
        <v>0</v>
      </c>
      <c r="K93" s="3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">
      <c r="A94" s="1"/>
      <c r="B94" s="166"/>
      <c r="C94" s="166"/>
      <c r="D94" s="167"/>
      <c r="E94" s="170" t="s">
        <v>29</v>
      </c>
      <c r="F94" s="171"/>
      <c r="G94" s="172"/>
      <c r="H94" s="35">
        <f t="shared" ref="H94:I94" si="23">SUM(H93)</f>
        <v>100000</v>
      </c>
      <c r="I94" s="35">
        <f t="shared" si="23"/>
        <v>0</v>
      </c>
      <c r="J94" s="36">
        <f t="shared" si="11"/>
        <v>0</v>
      </c>
      <c r="K94" s="3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">
      <c r="A95" s="1"/>
      <c r="B95" s="166"/>
      <c r="C95" s="167"/>
      <c r="D95" s="173" t="s">
        <v>70</v>
      </c>
      <c r="E95" s="171"/>
      <c r="F95" s="171"/>
      <c r="G95" s="172"/>
      <c r="H95" s="38">
        <f t="shared" ref="H95:I95" si="24">SUM(H92,H94)</f>
        <v>300000</v>
      </c>
      <c r="I95" s="38">
        <f t="shared" si="24"/>
        <v>224300</v>
      </c>
      <c r="J95" s="39">
        <f t="shared" si="11"/>
        <v>0.7476666666666667</v>
      </c>
      <c r="K95" s="4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66"/>
      <c r="C96" s="169" t="s">
        <v>150</v>
      </c>
      <c r="D96" s="175" t="s">
        <v>151</v>
      </c>
      <c r="E96" s="41" t="s">
        <v>30</v>
      </c>
      <c r="F96" s="30" t="s">
        <v>152</v>
      </c>
      <c r="G96" s="30" t="s">
        <v>153</v>
      </c>
      <c r="H96" s="47">
        <v>300000</v>
      </c>
      <c r="I96" s="31">
        <v>300000</v>
      </c>
      <c r="J96" s="33">
        <f t="shared" si="11"/>
        <v>1</v>
      </c>
      <c r="K96" s="3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66"/>
      <c r="C97" s="166"/>
      <c r="D97" s="166"/>
      <c r="E97" s="41" t="s">
        <v>30</v>
      </c>
      <c r="F97" s="30" t="s">
        <v>154</v>
      </c>
      <c r="G97" s="30" t="s">
        <v>155</v>
      </c>
      <c r="H97" s="32">
        <v>0</v>
      </c>
      <c r="I97" s="31">
        <v>0</v>
      </c>
      <c r="J97" s="33" t="e">
        <f t="shared" si="11"/>
        <v>#DIV/0!</v>
      </c>
      <c r="K97" s="3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66"/>
      <c r="C98" s="166"/>
      <c r="D98" s="166"/>
      <c r="E98" s="41" t="s">
        <v>30</v>
      </c>
      <c r="F98" s="30" t="s">
        <v>156</v>
      </c>
      <c r="G98" s="30" t="s">
        <v>157</v>
      </c>
      <c r="H98" s="32">
        <v>200000</v>
      </c>
      <c r="I98" s="31">
        <v>200000</v>
      </c>
      <c r="J98" s="33">
        <f t="shared" si="11"/>
        <v>1</v>
      </c>
      <c r="K98" s="3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">
      <c r="A99" s="1"/>
      <c r="B99" s="166"/>
      <c r="C99" s="166"/>
      <c r="D99" s="167"/>
      <c r="E99" s="170" t="s">
        <v>29</v>
      </c>
      <c r="F99" s="171"/>
      <c r="G99" s="172"/>
      <c r="H99" s="35">
        <f t="shared" ref="H99:I99" si="25">SUM(H96:H98)</f>
        <v>500000</v>
      </c>
      <c r="I99" s="35">
        <f t="shared" si="25"/>
        <v>500000</v>
      </c>
      <c r="J99" s="36">
        <f t="shared" si="11"/>
        <v>1</v>
      </c>
      <c r="K99" s="3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">
      <c r="A100" s="1"/>
      <c r="B100" s="166"/>
      <c r="C100" s="166"/>
      <c r="D100" s="173" t="s">
        <v>70</v>
      </c>
      <c r="E100" s="171"/>
      <c r="F100" s="171"/>
      <c r="G100" s="172"/>
      <c r="H100" s="38">
        <f t="shared" ref="H100:I100" si="26">SUM(H99)</f>
        <v>500000</v>
      </c>
      <c r="I100" s="38">
        <f t="shared" si="26"/>
        <v>500000</v>
      </c>
      <c r="J100" s="39">
        <f t="shared" si="11"/>
        <v>1</v>
      </c>
      <c r="K100" s="4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8">
      <c r="A101" s="1"/>
      <c r="B101" s="166"/>
      <c r="C101" s="166"/>
      <c r="D101" s="175" t="s">
        <v>158</v>
      </c>
      <c r="E101" s="41" t="s">
        <v>13</v>
      </c>
      <c r="F101" s="30" t="s">
        <v>159</v>
      </c>
      <c r="G101" s="30" t="s">
        <v>160</v>
      </c>
      <c r="H101" s="32">
        <v>4500000</v>
      </c>
      <c r="I101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3972110</v>
      </c>
      <c r="J101" s="33">
        <f t="shared" si="11"/>
        <v>0.88269111111111109</v>
      </c>
      <c r="K101" s="42" t="s">
        <v>161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66"/>
      <c r="C102" s="166"/>
      <c r="D102" s="166"/>
      <c r="E102" s="41" t="s">
        <v>30</v>
      </c>
      <c r="F102" s="41" t="s">
        <v>162</v>
      </c>
      <c r="G102" s="41" t="s">
        <v>163</v>
      </c>
      <c r="H102" s="31">
        <v>2000000</v>
      </c>
      <c r="I102" s="31">
        <v>2000000</v>
      </c>
      <c r="J102" s="33">
        <f t="shared" si="11"/>
        <v>1</v>
      </c>
      <c r="K102" s="3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">
      <c r="A103" s="1"/>
      <c r="B103" s="166"/>
      <c r="C103" s="166"/>
      <c r="D103" s="167"/>
      <c r="E103" s="170" t="s">
        <v>29</v>
      </c>
      <c r="F103" s="171"/>
      <c r="G103" s="172"/>
      <c r="H103" s="35">
        <f t="shared" ref="H103:I103" si="27">SUM(H101,H102)</f>
        <v>6500000</v>
      </c>
      <c r="I103" s="35">
        <f t="shared" si="27"/>
        <v>5972110</v>
      </c>
      <c r="J103" s="36">
        <f t="shared" si="11"/>
        <v>0.91878615384615381</v>
      </c>
      <c r="K103" s="3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8">
      <c r="A104" s="1"/>
      <c r="B104" s="166"/>
      <c r="C104" s="166"/>
      <c r="D104" s="175" t="s">
        <v>164</v>
      </c>
      <c r="E104" s="41" t="s">
        <v>13</v>
      </c>
      <c r="F104" s="30" t="s">
        <v>165</v>
      </c>
      <c r="G104" s="30" t="s">
        <v>166</v>
      </c>
      <c r="H104" s="32">
        <v>2000000</v>
      </c>
      <c r="I104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2561230</v>
      </c>
      <c r="J104" s="33">
        <f t="shared" si="11"/>
        <v>1.2806150000000001</v>
      </c>
      <c r="K104" s="42" t="s">
        <v>167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66"/>
      <c r="C105" s="166"/>
      <c r="D105" s="166"/>
      <c r="E105" s="41" t="s">
        <v>13</v>
      </c>
      <c r="F105" s="30" t="s">
        <v>168</v>
      </c>
      <c r="G105" s="30" t="s">
        <v>169</v>
      </c>
      <c r="H105" s="47">
        <v>0</v>
      </c>
      <c r="I105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105" s="33" t="e">
        <f t="shared" si="11"/>
        <v>#DIV/0!</v>
      </c>
      <c r="K105" s="3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">
      <c r="A106" s="1"/>
      <c r="B106" s="166"/>
      <c r="C106" s="166"/>
      <c r="D106" s="167"/>
      <c r="E106" s="170" t="s">
        <v>29</v>
      </c>
      <c r="F106" s="171"/>
      <c r="G106" s="172"/>
      <c r="H106" s="35">
        <f t="shared" ref="H106:I106" si="28">SUM(H104:H105)</f>
        <v>2000000</v>
      </c>
      <c r="I106" s="35">
        <f t="shared" si="28"/>
        <v>2561230</v>
      </c>
      <c r="J106" s="36">
        <f t="shared" si="11"/>
        <v>1.2806150000000001</v>
      </c>
      <c r="K106" s="3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66"/>
      <c r="C107" s="166"/>
      <c r="D107" s="175" t="s">
        <v>170</v>
      </c>
      <c r="E107" s="41" t="s">
        <v>13</v>
      </c>
      <c r="F107" s="30" t="s">
        <v>170</v>
      </c>
      <c r="G107" s="30" t="s">
        <v>171</v>
      </c>
      <c r="H107" s="47">
        <v>0</v>
      </c>
      <c r="I107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107" s="33" t="e">
        <f t="shared" si="11"/>
        <v>#DIV/0!</v>
      </c>
      <c r="K107" s="3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66"/>
      <c r="C108" s="166"/>
      <c r="D108" s="167"/>
      <c r="E108" s="170" t="s">
        <v>29</v>
      </c>
      <c r="F108" s="171"/>
      <c r="G108" s="172"/>
      <c r="H108" s="35">
        <f t="shared" ref="H108:I108" si="29">SUM(H107)</f>
        <v>0</v>
      </c>
      <c r="I108" s="35">
        <f t="shared" si="29"/>
        <v>0</v>
      </c>
      <c r="J108" s="36" t="e">
        <f t="shared" si="11"/>
        <v>#DIV/0!</v>
      </c>
      <c r="K108" s="3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">
      <c r="A109" s="1"/>
      <c r="B109" s="166"/>
      <c r="C109" s="167"/>
      <c r="D109" s="173" t="s">
        <v>70</v>
      </c>
      <c r="E109" s="171"/>
      <c r="F109" s="171"/>
      <c r="G109" s="172"/>
      <c r="H109" s="38">
        <f t="shared" ref="H109:I109" si="30">SUM(H103,H106,H108)</f>
        <v>8500000</v>
      </c>
      <c r="I109" s="38">
        <f t="shared" si="30"/>
        <v>8533340</v>
      </c>
      <c r="J109" s="39">
        <f t="shared" si="11"/>
        <v>1.0039223529411765</v>
      </c>
      <c r="K109" s="4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66"/>
      <c r="C110" s="169" t="s">
        <v>172</v>
      </c>
      <c r="D110" s="175" t="s">
        <v>173</v>
      </c>
      <c r="E110" s="41" t="s">
        <v>13</v>
      </c>
      <c r="F110" s="30" t="s">
        <v>174</v>
      </c>
      <c r="G110" s="30" t="s">
        <v>175</v>
      </c>
      <c r="H110" s="32">
        <v>0</v>
      </c>
      <c r="I110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110" s="33" t="e">
        <f t="shared" si="11"/>
        <v>#DIV/0!</v>
      </c>
      <c r="K110" s="3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66"/>
      <c r="C111" s="166"/>
      <c r="D111" s="167"/>
      <c r="E111" s="170" t="s">
        <v>29</v>
      </c>
      <c r="F111" s="171"/>
      <c r="G111" s="172"/>
      <c r="H111" s="35">
        <f t="shared" ref="H111:I111" si="31">SUM(H110)</f>
        <v>0</v>
      </c>
      <c r="I111" s="35">
        <f t="shared" si="31"/>
        <v>0</v>
      </c>
      <c r="J111" s="36" t="e">
        <f t="shared" si="11"/>
        <v>#DIV/0!</v>
      </c>
      <c r="K111" s="3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66"/>
      <c r="C112" s="166"/>
      <c r="D112" s="173" t="s">
        <v>70</v>
      </c>
      <c r="E112" s="171"/>
      <c r="F112" s="171"/>
      <c r="G112" s="172"/>
      <c r="H112" s="38">
        <f t="shared" ref="H112:I112" si="32">SUM(H111)</f>
        <v>0</v>
      </c>
      <c r="I112" s="38">
        <f t="shared" si="32"/>
        <v>0</v>
      </c>
      <c r="J112" s="39" t="e">
        <f t="shared" si="11"/>
        <v>#DIV/0!</v>
      </c>
      <c r="K112" s="4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66"/>
      <c r="C113" s="166"/>
      <c r="D113" s="175" t="s">
        <v>176</v>
      </c>
      <c r="E113" s="41" t="s">
        <v>30</v>
      </c>
      <c r="F113" s="30" t="s">
        <v>177</v>
      </c>
      <c r="G113" s="30" t="s">
        <v>178</v>
      </c>
      <c r="H113" s="32">
        <v>0</v>
      </c>
      <c r="I113" s="32">
        <v>0</v>
      </c>
      <c r="J113" s="33" t="e">
        <f t="shared" si="11"/>
        <v>#DIV/0!</v>
      </c>
      <c r="K113" s="3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66"/>
      <c r="C114" s="166"/>
      <c r="D114" s="166"/>
      <c r="E114" s="41" t="s">
        <v>30</v>
      </c>
      <c r="F114" s="30" t="s">
        <v>179</v>
      </c>
      <c r="G114" s="30" t="s">
        <v>180</v>
      </c>
      <c r="H114" s="32">
        <v>0</v>
      </c>
      <c r="I114" s="32">
        <v>0</v>
      </c>
      <c r="J114" s="33" t="e">
        <f t="shared" si="11"/>
        <v>#DIV/0!</v>
      </c>
      <c r="K114" s="3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66"/>
      <c r="C115" s="166"/>
      <c r="D115" s="166"/>
      <c r="E115" s="41" t="s">
        <v>30</v>
      </c>
      <c r="F115" s="30" t="s">
        <v>181</v>
      </c>
      <c r="G115" s="30" t="s">
        <v>182</v>
      </c>
      <c r="H115" s="32">
        <v>0</v>
      </c>
      <c r="I115" s="32">
        <v>0</v>
      </c>
      <c r="J115" s="33" t="e">
        <f t="shared" si="11"/>
        <v>#DIV/0!</v>
      </c>
      <c r="K115" s="3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66"/>
      <c r="C116" s="166"/>
      <c r="D116" s="166"/>
      <c r="E116" s="41" t="s">
        <v>30</v>
      </c>
      <c r="F116" s="30" t="s">
        <v>183</v>
      </c>
      <c r="G116" s="30" t="s">
        <v>184</v>
      </c>
      <c r="H116" s="32">
        <v>0</v>
      </c>
      <c r="I116" s="32">
        <v>0</v>
      </c>
      <c r="J116" s="33" t="e">
        <f t="shared" si="11"/>
        <v>#DIV/0!</v>
      </c>
      <c r="K116" s="3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66"/>
      <c r="C117" s="166"/>
      <c r="D117" s="166"/>
      <c r="E117" s="41" t="s">
        <v>185</v>
      </c>
      <c r="F117" s="7" t="s">
        <v>186</v>
      </c>
      <c r="G117" s="30" t="s">
        <v>187</v>
      </c>
      <c r="H117" s="53">
        <v>2500000</v>
      </c>
      <c r="I117" s="53">
        <v>2500000</v>
      </c>
      <c r="J117" s="33">
        <f t="shared" si="11"/>
        <v>1</v>
      </c>
      <c r="K117" s="54" t="s">
        <v>188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66"/>
      <c r="C118" s="166"/>
      <c r="D118" s="166"/>
      <c r="E118" s="41" t="s">
        <v>13</v>
      </c>
      <c r="F118" s="7" t="s">
        <v>189</v>
      </c>
      <c r="G118" s="30" t="s">
        <v>190</v>
      </c>
      <c r="H118" s="53">
        <v>300000</v>
      </c>
      <c r="I118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118" s="33">
        <f t="shared" si="11"/>
        <v>0</v>
      </c>
      <c r="K118" s="5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">
      <c r="A119" s="1"/>
      <c r="B119" s="166"/>
      <c r="C119" s="166"/>
      <c r="D119" s="167"/>
      <c r="E119" s="170" t="s">
        <v>29</v>
      </c>
      <c r="F119" s="171"/>
      <c r="G119" s="172"/>
      <c r="H119" s="35">
        <f t="shared" ref="H119:I119" si="33">SUM(H113:H118)</f>
        <v>2800000</v>
      </c>
      <c r="I119" s="35">
        <f t="shared" si="33"/>
        <v>2500000</v>
      </c>
      <c r="J119" s="36">
        <f t="shared" si="11"/>
        <v>0.8928571428571429</v>
      </c>
      <c r="K119" s="3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66"/>
      <c r="C120" s="166"/>
      <c r="D120" s="175" t="s">
        <v>191</v>
      </c>
      <c r="E120" s="28" t="s">
        <v>13</v>
      </c>
      <c r="F120" s="29" t="s">
        <v>192</v>
      </c>
      <c r="G120" s="29" t="s">
        <v>193</v>
      </c>
      <c r="H120" s="32">
        <v>500000</v>
      </c>
      <c r="I120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673380</v>
      </c>
      <c r="J120" s="33">
        <f t="shared" si="11"/>
        <v>1.34676</v>
      </c>
      <c r="K120" s="42" t="s">
        <v>194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66"/>
      <c r="C121" s="166"/>
      <c r="D121" s="166"/>
      <c r="E121" s="41" t="s">
        <v>13</v>
      </c>
      <c r="F121" s="30" t="s">
        <v>195</v>
      </c>
      <c r="G121" s="30" t="s">
        <v>196</v>
      </c>
      <c r="H121" s="32">
        <v>3000000</v>
      </c>
      <c r="I121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2953240</v>
      </c>
      <c r="J121" s="33">
        <f t="shared" si="11"/>
        <v>0.98441333333333336</v>
      </c>
      <c r="K121" s="3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">
      <c r="A122" s="1"/>
      <c r="B122" s="166"/>
      <c r="C122" s="166"/>
      <c r="D122" s="167"/>
      <c r="E122" s="170" t="s">
        <v>29</v>
      </c>
      <c r="F122" s="171"/>
      <c r="G122" s="172"/>
      <c r="H122" s="35">
        <f t="shared" ref="H122:I122" si="34">SUM(H120:H121)</f>
        <v>3500000</v>
      </c>
      <c r="I122" s="35">
        <f t="shared" si="34"/>
        <v>3626620</v>
      </c>
      <c r="J122" s="36">
        <f t="shared" si="11"/>
        <v>1.0361771428571429</v>
      </c>
      <c r="K122" s="3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">
      <c r="A123" s="1"/>
      <c r="B123" s="166"/>
      <c r="C123" s="167"/>
      <c r="D123" s="173" t="s">
        <v>70</v>
      </c>
      <c r="E123" s="171"/>
      <c r="F123" s="171"/>
      <c r="G123" s="172"/>
      <c r="H123" s="38">
        <f t="shared" ref="H123:I123" si="35">SUM(H119,H122)</f>
        <v>6300000</v>
      </c>
      <c r="I123" s="38">
        <f t="shared" si="35"/>
        <v>6126620</v>
      </c>
      <c r="J123" s="39">
        <f t="shared" si="11"/>
        <v>0.97247936507936505</v>
      </c>
      <c r="K123" s="4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66"/>
      <c r="C124" s="169" t="s">
        <v>197</v>
      </c>
      <c r="D124" s="169" t="s">
        <v>198</v>
      </c>
      <c r="E124" s="28" t="s">
        <v>30</v>
      </c>
      <c r="F124" s="29" t="s">
        <v>199</v>
      </c>
      <c r="G124" s="29" t="s">
        <v>200</v>
      </c>
      <c r="H124" s="31" t="s">
        <v>22</v>
      </c>
      <c r="I124" s="31">
        <v>0</v>
      </c>
      <c r="J124" s="33" t="e">
        <f t="shared" si="11"/>
        <v>#VALUE!</v>
      </c>
      <c r="K124" s="42" t="s">
        <v>201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66"/>
      <c r="C125" s="166"/>
      <c r="D125" s="166"/>
      <c r="E125" s="28" t="s">
        <v>30</v>
      </c>
      <c r="F125" s="28" t="s">
        <v>170</v>
      </c>
      <c r="G125" s="28" t="s">
        <v>202</v>
      </c>
      <c r="H125" s="31">
        <v>4000000</v>
      </c>
      <c r="I125" s="31">
        <v>4000000</v>
      </c>
      <c r="J125" s="33">
        <f t="shared" si="11"/>
        <v>1</v>
      </c>
      <c r="K125" s="42" t="s">
        <v>203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66"/>
      <c r="C126" s="166"/>
      <c r="D126" s="166"/>
      <c r="E126" s="28" t="s">
        <v>30</v>
      </c>
      <c r="F126" s="28" t="s">
        <v>204</v>
      </c>
      <c r="G126" s="28" t="s">
        <v>205</v>
      </c>
      <c r="H126" s="31">
        <v>1650000</v>
      </c>
      <c r="I126" s="31">
        <v>1650000</v>
      </c>
      <c r="J126" s="33">
        <f t="shared" si="11"/>
        <v>1</v>
      </c>
      <c r="K126" s="42" t="s">
        <v>206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">
      <c r="A127" s="1"/>
      <c r="B127" s="166"/>
      <c r="C127" s="166"/>
      <c r="D127" s="167"/>
      <c r="E127" s="180" t="s">
        <v>29</v>
      </c>
      <c r="F127" s="171"/>
      <c r="G127" s="172"/>
      <c r="H127" s="56">
        <f t="shared" ref="H127:I127" si="36">SUM(H124:H126)</f>
        <v>5650000</v>
      </c>
      <c r="I127" s="56">
        <f t="shared" si="36"/>
        <v>5650000</v>
      </c>
      <c r="J127" s="57">
        <f t="shared" si="11"/>
        <v>1</v>
      </c>
      <c r="K127" s="5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">
      <c r="A128" s="1"/>
      <c r="B128" s="166"/>
      <c r="C128" s="167"/>
      <c r="D128" s="181" t="s">
        <v>70</v>
      </c>
      <c r="E128" s="171"/>
      <c r="F128" s="171"/>
      <c r="G128" s="172"/>
      <c r="H128" s="59">
        <f t="shared" ref="H128:I128" si="37">H127</f>
        <v>5650000</v>
      </c>
      <c r="I128" s="59">
        <f t="shared" si="37"/>
        <v>5650000</v>
      </c>
      <c r="J128" s="60">
        <f t="shared" si="11"/>
        <v>1</v>
      </c>
      <c r="K128" s="6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66"/>
      <c r="C129" s="175" t="s">
        <v>207</v>
      </c>
      <c r="D129" s="175" t="s">
        <v>208</v>
      </c>
      <c r="E129" s="41" t="s">
        <v>13</v>
      </c>
      <c r="F129" s="30" t="s">
        <v>208</v>
      </c>
      <c r="G129" s="30" t="s">
        <v>209</v>
      </c>
      <c r="H129" s="32">
        <v>200000</v>
      </c>
      <c r="I129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0</v>
      </c>
      <c r="J129" s="33">
        <f t="shared" si="11"/>
        <v>0</v>
      </c>
      <c r="K129" s="62" t="s">
        <v>210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">
      <c r="A130" s="1"/>
      <c r="B130" s="166"/>
      <c r="C130" s="166"/>
      <c r="D130" s="167"/>
      <c r="E130" s="170" t="s">
        <v>29</v>
      </c>
      <c r="F130" s="171"/>
      <c r="G130" s="172"/>
      <c r="H130" s="35">
        <f t="shared" ref="H130:I130" si="38">SUM(H129)</f>
        <v>200000</v>
      </c>
      <c r="I130" s="35">
        <f t="shared" si="38"/>
        <v>0</v>
      </c>
      <c r="J130" s="36">
        <f t="shared" si="11"/>
        <v>0</v>
      </c>
      <c r="K130" s="3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8">
      <c r="A131" s="1"/>
      <c r="B131" s="166"/>
      <c r="C131" s="166"/>
      <c r="D131" s="175" t="s">
        <v>211</v>
      </c>
      <c r="E131" s="41" t="s">
        <v>13</v>
      </c>
      <c r="F131" s="30" t="s">
        <v>212</v>
      </c>
      <c r="G131" s="30" t="s">
        <v>213</v>
      </c>
      <c r="H131" s="32">
        <v>500000</v>
      </c>
      <c r="I131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494491</v>
      </c>
      <c r="J131" s="33">
        <f t="shared" si="11"/>
        <v>0.98898200000000003</v>
      </c>
      <c r="K131" s="42" t="s">
        <v>214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">
      <c r="A132" s="1"/>
      <c r="B132" s="166"/>
      <c r="C132" s="166"/>
      <c r="D132" s="167"/>
      <c r="E132" s="170" t="s">
        <v>29</v>
      </c>
      <c r="F132" s="171"/>
      <c r="G132" s="172"/>
      <c r="H132" s="35">
        <f t="shared" ref="H132:I132" si="39">SUM(H131)</f>
        <v>500000</v>
      </c>
      <c r="I132" s="35">
        <f t="shared" si="39"/>
        <v>494491</v>
      </c>
      <c r="J132" s="36">
        <f t="shared" si="11"/>
        <v>0.98898200000000003</v>
      </c>
      <c r="K132" s="3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66"/>
      <c r="C133" s="166"/>
      <c r="D133" s="175" t="s">
        <v>215</v>
      </c>
      <c r="E133" s="41" t="s">
        <v>13</v>
      </c>
      <c r="F133" s="30" t="s">
        <v>216</v>
      </c>
      <c r="G133" s="30" t="s">
        <v>217</v>
      </c>
      <c r="H133" s="32">
        <v>1000000</v>
      </c>
      <c r="I133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463000</v>
      </c>
      <c r="J133" s="33">
        <f t="shared" si="11"/>
        <v>0.46300000000000002</v>
      </c>
      <c r="K133" s="42" t="s">
        <v>218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">
      <c r="A134" s="1"/>
      <c r="B134" s="166"/>
      <c r="C134" s="166"/>
      <c r="D134" s="167"/>
      <c r="E134" s="170" t="s">
        <v>29</v>
      </c>
      <c r="F134" s="171"/>
      <c r="G134" s="172"/>
      <c r="H134" s="35">
        <f t="shared" ref="H134:I134" si="40">SUM(H133)</f>
        <v>1000000</v>
      </c>
      <c r="I134" s="35">
        <f t="shared" si="40"/>
        <v>463000</v>
      </c>
      <c r="J134" s="36">
        <f t="shared" si="11"/>
        <v>0.46300000000000002</v>
      </c>
      <c r="K134" s="3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70">
      <c r="A135" s="1"/>
      <c r="B135" s="166"/>
      <c r="C135" s="166"/>
      <c r="D135" s="175" t="s">
        <v>84</v>
      </c>
      <c r="E135" s="41" t="s">
        <v>13</v>
      </c>
      <c r="F135" s="30" t="s">
        <v>84</v>
      </c>
      <c r="G135" s="30" t="s">
        <v>219</v>
      </c>
      <c r="H135" s="32">
        <v>2000000</v>
      </c>
      <c r="I135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725950</v>
      </c>
      <c r="J135" s="33">
        <f t="shared" si="11"/>
        <v>0.36297499999999999</v>
      </c>
      <c r="K135" s="42" t="s">
        <v>220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">
      <c r="A136" s="1"/>
      <c r="B136" s="166"/>
      <c r="C136" s="166"/>
      <c r="D136" s="167"/>
      <c r="E136" s="170" t="s">
        <v>29</v>
      </c>
      <c r="F136" s="171"/>
      <c r="G136" s="172"/>
      <c r="H136" s="35">
        <f t="shared" ref="H136:I136" si="41">SUM(H135)</f>
        <v>2000000</v>
      </c>
      <c r="I136" s="35">
        <f t="shared" si="41"/>
        <v>725950</v>
      </c>
      <c r="J136" s="36">
        <f t="shared" si="11"/>
        <v>0.36297499999999999</v>
      </c>
      <c r="K136" s="3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66"/>
      <c r="C137" s="166"/>
      <c r="D137" s="175" t="s">
        <v>221</v>
      </c>
      <c r="E137" s="41" t="s">
        <v>30</v>
      </c>
      <c r="F137" s="30" t="s">
        <v>221</v>
      </c>
      <c r="G137" s="30" t="s">
        <v>222</v>
      </c>
      <c r="H137" s="32">
        <v>1000000</v>
      </c>
      <c r="I137" s="31">
        <v>1000000</v>
      </c>
      <c r="J137" s="33">
        <f t="shared" si="11"/>
        <v>1</v>
      </c>
      <c r="K137" s="3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">
      <c r="A138" s="1"/>
      <c r="B138" s="166"/>
      <c r="C138" s="166"/>
      <c r="D138" s="167"/>
      <c r="E138" s="170" t="s">
        <v>29</v>
      </c>
      <c r="F138" s="171"/>
      <c r="G138" s="172"/>
      <c r="H138" s="35">
        <f t="shared" ref="H138:I138" si="42">SUM(H137)</f>
        <v>1000000</v>
      </c>
      <c r="I138" s="35">
        <f t="shared" si="42"/>
        <v>1000000</v>
      </c>
      <c r="J138" s="36">
        <f t="shared" si="11"/>
        <v>1</v>
      </c>
      <c r="K138" s="3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56">
      <c r="A139" s="1"/>
      <c r="B139" s="166"/>
      <c r="C139" s="166"/>
      <c r="D139" s="175" t="s">
        <v>39</v>
      </c>
      <c r="E139" s="41" t="s">
        <v>13</v>
      </c>
      <c r="F139" s="41" t="s">
        <v>39</v>
      </c>
      <c r="G139" s="41" t="s">
        <v>223</v>
      </c>
      <c r="H139" s="51" t="s">
        <v>22</v>
      </c>
      <c r="I139" s="31">
        <f>SUMIF(학생문화제_통장거래내역!E:E,'2021 하반기 결산안(운영비, 학생문화제)'!G:G,학생문화제_통장거래내역!H:H)-SUMIF(학생문화제_통장거래내역!E:E,'2021 하반기 결산안(운영비, 학생문화제)'!G:G,학생문화제_통장거래내역!G:G)</f>
        <v>2713812</v>
      </c>
      <c r="J139" s="63" t="e">
        <f t="shared" si="11"/>
        <v>#VALUE!</v>
      </c>
      <c r="K139" s="55" t="s">
        <v>40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66"/>
      <c r="C140" s="166"/>
      <c r="D140" s="167"/>
      <c r="E140" s="170"/>
      <c r="F140" s="171"/>
      <c r="G140" s="172"/>
      <c r="H140" s="35" t="str">
        <f t="shared" ref="H140:I140" si="43">H139</f>
        <v>-</v>
      </c>
      <c r="I140" s="35">
        <f t="shared" si="43"/>
        <v>2713812</v>
      </c>
      <c r="J140" s="36" t="e">
        <f t="shared" si="11"/>
        <v>#VALUE!</v>
      </c>
      <c r="K140" s="3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">
      <c r="A141" s="1"/>
      <c r="B141" s="166"/>
      <c r="C141" s="167"/>
      <c r="D141" s="173" t="s">
        <v>70</v>
      </c>
      <c r="E141" s="171"/>
      <c r="F141" s="171"/>
      <c r="G141" s="172"/>
      <c r="H141" s="38">
        <f t="shared" ref="H141:I141" si="44">SUM(H130,H132,H134,H136,H138,H140)</f>
        <v>4700000</v>
      </c>
      <c r="I141" s="38">
        <f t="shared" si="44"/>
        <v>5397253</v>
      </c>
      <c r="J141" s="39">
        <f t="shared" si="11"/>
        <v>1.1483517021276595</v>
      </c>
      <c r="K141" s="4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">
      <c r="A142" s="1"/>
      <c r="B142" s="167"/>
      <c r="C142" s="174" t="s">
        <v>55</v>
      </c>
      <c r="D142" s="171"/>
      <c r="E142" s="171"/>
      <c r="F142" s="171"/>
      <c r="G142" s="172"/>
      <c r="H142" s="43">
        <f t="shared" ref="H142:I142" si="45">SUM(H60,H80,H90,H95,H100,H109,H112,H123,H128,H141)</f>
        <v>58930000</v>
      </c>
      <c r="I142" s="43">
        <f t="shared" si="45"/>
        <v>58631963</v>
      </c>
      <c r="J142" s="44">
        <f t="shared" si="11"/>
        <v>0.99494252502969627</v>
      </c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">
      <c r="A146" s="1"/>
      <c r="B146" s="1"/>
      <c r="C146" s="1"/>
      <c r="D146" s="1"/>
      <c r="E146" s="1"/>
      <c r="F146" s="1"/>
      <c r="G146" s="176" t="s">
        <v>224</v>
      </c>
      <c r="H146" s="177"/>
      <c r="I146" s="177"/>
      <c r="J146" s="177"/>
      <c r="K146" s="1"/>
      <c r="L146" s="6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65"/>
      <c r="H147" s="66" t="s">
        <v>225</v>
      </c>
      <c r="I147" s="67" t="s">
        <v>226</v>
      </c>
      <c r="J147" s="68" t="s">
        <v>9</v>
      </c>
      <c r="K147" s="1"/>
      <c r="L147" s="6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69" t="s">
        <v>1</v>
      </c>
      <c r="H148" s="8">
        <f t="shared" ref="H148:I148" si="46">H17</f>
        <v>2550417</v>
      </c>
      <c r="I148" s="8">
        <f t="shared" si="46"/>
        <v>2209487</v>
      </c>
      <c r="J148" s="70">
        <f t="shared" ref="J148:J149" si="47">I148/H148</f>
        <v>0.8663238207712699</v>
      </c>
      <c r="K148" s="1"/>
      <c r="L148" s="6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69" t="s">
        <v>56</v>
      </c>
      <c r="H149" s="8">
        <f t="shared" ref="H149:I149" si="48">H53</f>
        <v>2995000</v>
      </c>
      <c r="I149" s="8">
        <f t="shared" si="48"/>
        <v>1286318</v>
      </c>
      <c r="J149" s="70">
        <f t="shared" si="47"/>
        <v>0.42948848080133556</v>
      </c>
      <c r="K149" s="1"/>
      <c r="L149" s="6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71" t="s">
        <v>227</v>
      </c>
      <c r="H150" s="72">
        <f t="shared" ref="H150:I150" si="49">H148-H149</f>
        <v>-444583</v>
      </c>
      <c r="I150" s="72">
        <f t="shared" si="49"/>
        <v>923169</v>
      </c>
      <c r="J150" s="73"/>
      <c r="K150" s="1"/>
      <c r="L150" s="6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6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">
      <c r="A152" s="1"/>
      <c r="B152" s="1"/>
      <c r="C152" s="1"/>
      <c r="D152" s="1"/>
      <c r="E152" s="1"/>
      <c r="F152" s="1"/>
      <c r="G152" s="176" t="s">
        <v>36</v>
      </c>
      <c r="H152" s="177"/>
      <c r="I152" s="177"/>
      <c r="J152" s="177"/>
      <c r="K152" s="1"/>
      <c r="L152" s="7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F153" s="1"/>
      <c r="G153" s="65"/>
      <c r="H153" s="66" t="s">
        <v>225</v>
      </c>
      <c r="I153" s="67" t="s">
        <v>226</v>
      </c>
      <c r="J153" s="68" t="s">
        <v>9</v>
      </c>
      <c r="K153" s="1"/>
      <c r="L153" s="6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F154" s="1"/>
      <c r="G154" s="69" t="s">
        <v>1</v>
      </c>
      <c r="H154" s="8">
        <f t="shared" ref="H154:I154" si="50">H32</f>
        <v>58930000</v>
      </c>
      <c r="I154" s="8">
        <f t="shared" si="50"/>
        <v>64644630</v>
      </c>
      <c r="J154" s="70">
        <f t="shared" ref="J154:J155" si="51">I154/H154</f>
        <v>1.096973188528763</v>
      </c>
      <c r="K154" s="1"/>
      <c r="L154" s="7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F155" s="1"/>
      <c r="G155" s="69" t="s">
        <v>56</v>
      </c>
      <c r="H155" s="8">
        <f t="shared" ref="H155:I155" si="52">H142</f>
        <v>58930000</v>
      </c>
      <c r="I155" s="8">
        <f t="shared" si="52"/>
        <v>58631963</v>
      </c>
      <c r="J155" s="70">
        <f t="shared" si="51"/>
        <v>0.99494252502969627</v>
      </c>
      <c r="K155" s="1"/>
      <c r="L155" s="6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F156" s="1"/>
      <c r="G156" s="71" t="s">
        <v>227</v>
      </c>
      <c r="H156" s="72">
        <f t="shared" ref="H156:I156" si="53">H154-H155</f>
        <v>0</v>
      </c>
      <c r="I156" s="72">
        <f t="shared" si="53"/>
        <v>6012667</v>
      </c>
      <c r="J156" s="73"/>
      <c r="K156" s="1"/>
      <c r="L156" s="6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F157" s="1"/>
      <c r="G157" s="1"/>
      <c r="H157" s="1"/>
      <c r="I157" s="1"/>
      <c r="J157" s="1"/>
      <c r="K157" s="1"/>
      <c r="L157" s="6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78"/>
      <c r="I158" s="177"/>
      <c r="J158" s="1"/>
      <c r="K158" s="1"/>
      <c r="L158" s="6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76"/>
      <c r="I159" s="75"/>
      <c r="J159" s="1"/>
      <c r="K159" s="1"/>
      <c r="L159" s="6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77"/>
      <c r="I160" s="78"/>
      <c r="J160" s="1"/>
      <c r="K160" s="1"/>
      <c r="L160" s="6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77"/>
      <c r="I161" s="78"/>
      <c r="J161" s="179"/>
      <c r="K161" s="177"/>
      <c r="L161" s="6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75"/>
      <c r="I162" s="79"/>
      <c r="J162" s="1"/>
      <c r="K162" s="1"/>
      <c r="L162" s="6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6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6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7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7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7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6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7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6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6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6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8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5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5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5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5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5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5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5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5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5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5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5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5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5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5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5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5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5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</sheetData>
  <mergeCells count="108">
    <mergeCell ref="K81:K89"/>
    <mergeCell ref="E84:G84"/>
    <mergeCell ref="D85:D87"/>
    <mergeCell ref="E87:G87"/>
    <mergeCell ref="D100:G100"/>
    <mergeCell ref="E103:G103"/>
    <mergeCell ref="E106:G106"/>
    <mergeCell ref="D107:D108"/>
    <mergeCell ref="E108:G108"/>
    <mergeCell ref="C2:K3"/>
    <mergeCell ref="C6:K6"/>
    <mergeCell ref="C8:C17"/>
    <mergeCell ref="D8:D16"/>
    <mergeCell ref="E8:E14"/>
    <mergeCell ref="F14:G14"/>
    <mergeCell ref="E15:E16"/>
    <mergeCell ref="F31:G31"/>
    <mergeCell ref="D32:G32"/>
    <mergeCell ref="F16:G16"/>
    <mergeCell ref="D17:G17"/>
    <mergeCell ref="C19:C32"/>
    <mergeCell ref="D19:D31"/>
    <mergeCell ref="E19:E23"/>
    <mergeCell ref="F23:G23"/>
    <mergeCell ref="F26:G26"/>
    <mergeCell ref="E140:G140"/>
    <mergeCell ref="D141:G141"/>
    <mergeCell ref="C142:G142"/>
    <mergeCell ref="G146:J146"/>
    <mergeCell ref="G152:J152"/>
    <mergeCell ref="H158:I158"/>
    <mergeCell ref="J161:K161"/>
    <mergeCell ref="E127:G127"/>
    <mergeCell ref="D128:G128"/>
    <mergeCell ref="E130:G130"/>
    <mergeCell ref="E132:G132"/>
    <mergeCell ref="E134:G134"/>
    <mergeCell ref="E136:G136"/>
    <mergeCell ref="E138:G138"/>
    <mergeCell ref="C110:C123"/>
    <mergeCell ref="C124:C128"/>
    <mergeCell ref="C42:C47"/>
    <mergeCell ref="C48:C52"/>
    <mergeCell ref="B55:B142"/>
    <mergeCell ref="C55:C80"/>
    <mergeCell ref="C81:C90"/>
    <mergeCell ref="C91:C95"/>
    <mergeCell ref="C96:C109"/>
    <mergeCell ref="C129:C141"/>
    <mergeCell ref="D137:D138"/>
    <mergeCell ref="D139:D140"/>
    <mergeCell ref="D101:D103"/>
    <mergeCell ref="D104:D106"/>
    <mergeCell ref="D124:D127"/>
    <mergeCell ref="D129:D130"/>
    <mergeCell ref="D131:D132"/>
    <mergeCell ref="D133:D134"/>
    <mergeCell ref="D135:D136"/>
    <mergeCell ref="D109:G109"/>
    <mergeCell ref="D110:D111"/>
    <mergeCell ref="E111:G111"/>
    <mergeCell ref="D112:G112"/>
    <mergeCell ref="D113:D119"/>
    <mergeCell ref="E119:G119"/>
    <mergeCell ref="D120:D122"/>
    <mergeCell ref="E122:G122"/>
    <mergeCell ref="D123:G123"/>
    <mergeCell ref="E57:G57"/>
    <mergeCell ref="E59:G59"/>
    <mergeCell ref="D60:G60"/>
    <mergeCell ref="E94:G94"/>
    <mergeCell ref="E99:G99"/>
    <mergeCell ref="D88:D89"/>
    <mergeCell ref="E89:G89"/>
    <mergeCell ref="D90:G90"/>
    <mergeCell ref="D91:D92"/>
    <mergeCell ref="E92:G92"/>
    <mergeCell ref="D93:D94"/>
    <mergeCell ref="D95:G95"/>
    <mergeCell ref="D55:D57"/>
    <mergeCell ref="D58:D59"/>
    <mergeCell ref="D61:D73"/>
    <mergeCell ref="D74:D79"/>
    <mergeCell ref="D81:D84"/>
    <mergeCell ref="D96:D99"/>
    <mergeCell ref="E73:G73"/>
    <mergeCell ref="E79:G79"/>
    <mergeCell ref="D80:G80"/>
    <mergeCell ref="E24:E26"/>
    <mergeCell ref="E27:E31"/>
    <mergeCell ref="B37:B53"/>
    <mergeCell ref="C37:C41"/>
    <mergeCell ref="D37:D38"/>
    <mergeCell ref="D39:D40"/>
    <mergeCell ref="D42:D46"/>
    <mergeCell ref="E46:G46"/>
    <mergeCell ref="E51:G51"/>
    <mergeCell ref="D52:G52"/>
    <mergeCell ref="C53:G53"/>
    <mergeCell ref="D48:D51"/>
    <mergeCell ref="B35:K35"/>
    <mergeCell ref="E38:G38"/>
    <mergeCell ref="E40:G40"/>
    <mergeCell ref="D41:G41"/>
    <mergeCell ref="H42:H45"/>
    <mergeCell ref="I42:I45"/>
    <mergeCell ref="K42:K45"/>
    <mergeCell ref="D47:G47"/>
  </mergeCells>
  <phoneticPr fontId="20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1"/>
  <sheetViews>
    <sheetView workbookViewId="0"/>
  </sheetViews>
  <sheetFormatPr baseColWidth="10" defaultColWidth="14.5" defaultRowHeight="15" customHeight="1"/>
  <cols>
    <col min="5" max="5" width="23.6640625" customWidth="1"/>
    <col min="7" max="7" width="19.1640625" customWidth="1"/>
    <col min="8" max="8" width="20.1640625" customWidth="1"/>
    <col min="10" max="10" width="38" customWidth="1"/>
  </cols>
  <sheetData>
    <row r="1" spans="1:27" ht="1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" customHeight="1">
      <c r="A3" s="81"/>
      <c r="B3" s="82"/>
      <c r="C3" s="200" t="s">
        <v>1</v>
      </c>
      <c r="D3" s="171"/>
      <c r="E3" s="171"/>
      <c r="F3" s="171"/>
      <c r="G3" s="171"/>
      <c r="H3" s="171"/>
      <c r="I3" s="171"/>
      <c r="J3" s="172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15" customHeight="1">
      <c r="A4" s="81"/>
      <c r="B4" s="82"/>
      <c r="C4" s="83" t="s">
        <v>3</v>
      </c>
      <c r="D4" s="83" t="s">
        <v>4</v>
      </c>
      <c r="E4" s="83" t="s">
        <v>5</v>
      </c>
      <c r="F4" s="83" t="s">
        <v>6</v>
      </c>
      <c r="G4" s="84" t="s">
        <v>228</v>
      </c>
      <c r="H4" s="84" t="s">
        <v>229</v>
      </c>
      <c r="I4" s="83" t="s">
        <v>9</v>
      </c>
      <c r="J4" s="84" t="s">
        <v>10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>
      <c r="A5" s="81"/>
      <c r="B5" s="82"/>
      <c r="C5" s="196" t="s">
        <v>230</v>
      </c>
      <c r="D5" s="196" t="s">
        <v>13</v>
      </c>
      <c r="E5" s="83" t="s">
        <v>231</v>
      </c>
      <c r="F5" s="83" t="s">
        <v>15</v>
      </c>
      <c r="G5" s="85">
        <v>3300000</v>
      </c>
      <c r="H5" s="86">
        <f>SUMIF(사이버이공계학생대제전_통장거래내역!E:E,'2021 하반기 결산안(사이버이공계학생대제전)'!F:F,사이버이공계학생대제전_통장거래내역!G:G)</f>
        <v>3644556</v>
      </c>
      <c r="I5" s="87">
        <f t="shared" ref="I5:I14" si="0">(H5/G5)</f>
        <v>1.1044109090909091</v>
      </c>
      <c r="J5" s="87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>
      <c r="A6" s="81"/>
      <c r="B6" s="82"/>
      <c r="C6" s="166"/>
      <c r="D6" s="166"/>
      <c r="E6" s="84" t="s">
        <v>13</v>
      </c>
      <c r="F6" s="83" t="s">
        <v>17</v>
      </c>
      <c r="G6" s="85">
        <v>4950000</v>
      </c>
      <c r="H6" s="86">
        <f>SUMIF(사이버이공계학생대제전_통장거래내역!E:E,'2021 하반기 결산안(사이버이공계학생대제전)'!F:F,사이버이공계학생대제전_통장거래내역!G:G)</f>
        <v>4950000</v>
      </c>
      <c r="I6" s="87">
        <f t="shared" si="0"/>
        <v>1</v>
      </c>
      <c r="J6" s="87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>
      <c r="A7" s="81"/>
      <c r="B7" s="82"/>
      <c r="C7" s="166"/>
      <c r="D7" s="167"/>
      <c r="E7" s="84" t="s">
        <v>27</v>
      </c>
      <c r="F7" s="84" t="s">
        <v>232</v>
      </c>
      <c r="G7" s="88" t="s">
        <v>22</v>
      </c>
      <c r="H7" s="86">
        <f>SUMIF(사이버이공계학생대제전_통장거래내역!E:E,'2021 하반기 결산안(사이버이공계학생대제전)'!F:F,사이버이공계학생대제전_통장거래내역!G:G)</f>
        <v>985</v>
      </c>
      <c r="I7" s="87" t="e">
        <f t="shared" si="0"/>
        <v>#VALUE!</v>
      </c>
      <c r="J7" s="8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15" customHeight="1">
      <c r="A8" s="81"/>
      <c r="B8" s="82"/>
      <c r="C8" s="166"/>
      <c r="D8" s="197" t="s">
        <v>29</v>
      </c>
      <c r="E8" s="171"/>
      <c r="F8" s="172"/>
      <c r="G8" s="89">
        <f>SUM(G5:G6)</f>
        <v>8250000</v>
      </c>
      <c r="H8" s="89">
        <f>SUM(H5:H7)</f>
        <v>8595541</v>
      </c>
      <c r="I8" s="90">
        <f t="shared" si="0"/>
        <v>1.0418837575757576</v>
      </c>
      <c r="J8" s="87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spans="1:27" ht="15" customHeight="1">
      <c r="A9" s="81"/>
      <c r="B9" s="82"/>
      <c r="C9" s="166"/>
      <c r="D9" s="83" t="s">
        <v>233</v>
      </c>
      <c r="E9" s="83" t="s">
        <v>233</v>
      </c>
      <c r="F9" s="83" t="s">
        <v>32</v>
      </c>
      <c r="G9" s="85">
        <v>20991000</v>
      </c>
      <c r="H9" s="85">
        <v>20991000</v>
      </c>
      <c r="I9" s="87">
        <f t="shared" si="0"/>
        <v>1</v>
      </c>
      <c r="J9" s="87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spans="1:27" ht="15" customHeight="1">
      <c r="A10" s="81"/>
      <c r="B10" s="82"/>
      <c r="C10" s="166"/>
      <c r="D10" s="197" t="s">
        <v>29</v>
      </c>
      <c r="E10" s="171"/>
      <c r="F10" s="172"/>
      <c r="G10" s="89">
        <f t="shared" ref="G10:H10" si="1">G9</f>
        <v>20991000</v>
      </c>
      <c r="H10" s="89">
        <f t="shared" si="1"/>
        <v>20991000</v>
      </c>
      <c r="I10" s="90">
        <f t="shared" si="0"/>
        <v>1</v>
      </c>
      <c r="J10" s="87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spans="1:27" ht="15" customHeight="1">
      <c r="A11" s="81"/>
      <c r="B11" s="82"/>
      <c r="C11" s="166"/>
      <c r="D11" s="196" t="s">
        <v>45</v>
      </c>
      <c r="E11" s="83" t="s">
        <v>234</v>
      </c>
      <c r="F11" s="83" t="s">
        <v>47</v>
      </c>
      <c r="G11" s="85">
        <v>0</v>
      </c>
      <c r="H11" s="85">
        <v>0</v>
      </c>
      <c r="I11" s="87" t="e">
        <f t="shared" si="0"/>
        <v>#DIV/0!</v>
      </c>
      <c r="J11" s="87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</row>
    <row r="12" spans="1:27" ht="15" customHeight="1">
      <c r="A12" s="81"/>
      <c r="B12" s="82"/>
      <c r="C12" s="166"/>
      <c r="D12" s="167"/>
      <c r="E12" s="83" t="s">
        <v>235</v>
      </c>
      <c r="F12" s="83" t="s">
        <v>49</v>
      </c>
      <c r="G12" s="85">
        <v>0</v>
      </c>
      <c r="H12" s="85">
        <v>0</v>
      </c>
      <c r="I12" s="87" t="e">
        <f t="shared" si="0"/>
        <v>#DIV/0!</v>
      </c>
      <c r="J12" s="87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1:27" ht="15" customHeight="1">
      <c r="A13" s="81"/>
      <c r="B13" s="82"/>
      <c r="C13" s="166"/>
      <c r="D13" s="197" t="s">
        <v>29</v>
      </c>
      <c r="E13" s="171"/>
      <c r="F13" s="172"/>
      <c r="G13" s="89">
        <f t="shared" ref="G13:H13" si="2">SUM(G11)</f>
        <v>0</v>
      </c>
      <c r="H13" s="89">
        <f t="shared" si="2"/>
        <v>0</v>
      </c>
      <c r="I13" s="90" t="e">
        <f t="shared" si="0"/>
        <v>#DIV/0!</v>
      </c>
      <c r="J13" s="87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27" ht="15" customHeight="1">
      <c r="A14" s="81"/>
      <c r="B14" s="82"/>
      <c r="C14" s="167"/>
      <c r="D14" s="198" t="s">
        <v>236</v>
      </c>
      <c r="E14" s="171"/>
      <c r="F14" s="172"/>
      <c r="G14" s="91">
        <f t="shared" ref="G14:H14" si="3">SUM(G8,G10,G13)</f>
        <v>29241000</v>
      </c>
      <c r="H14" s="91">
        <f t="shared" si="3"/>
        <v>29586541</v>
      </c>
      <c r="I14" s="92">
        <f t="shared" si="0"/>
        <v>1.0118170035224514</v>
      </c>
      <c r="J14" s="87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spans="1:27" ht="1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ht="15" customHeight="1">
      <c r="A16" s="81"/>
      <c r="B16" s="200" t="s">
        <v>56</v>
      </c>
      <c r="C16" s="171"/>
      <c r="D16" s="171"/>
      <c r="E16" s="171"/>
      <c r="F16" s="171"/>
      <c r="G16" s="171"/>
      <c r="H16" s="171"/>
      <c r="I16" s="171"/>
      <c r="J16" s="172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7" ht="15" customHeight="1">
      <c r="A17" s="81"/>
      <c r="B17" s="83"/>
      <c r="C17" s="83" t="s">
        <v>58</v>
      </c>
      <c r="D17" s="83" t="s">
        <v>4</v>
      </c>
      <c r="E17" s="83" t="s">
        <v>59</v>
      </c>
      <c r="F17" s="84" t="s">
        <v>6</v>
      </c>
      <c r="G17" s="84" t="s">
        <v>228</v>
      </c>
      <c r="H17" s="84" t="s">
        <v>229</v>
      </c>
      <c r="I17" s="83" t="s">
        <v>9</v>
      </c>
      <c r="J17" s="84" t="s">
        <v>10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1:27" ht="15" customHeight="1">
      <c r="A18" s="81"/>
      <c r="B18" s="196" t="s">
        <v>237</v>
      </c>
      <c r="C18" s="196" t="s">
        <v>238</v>
      </c>
      <c r="D18" s="83" t="s">
        <v>233</v>
      </c>
      <c r="E18" s="83" t="s">
        <v>239</v>
      </c>
      <c r="F18" s="84" t="s">
        <v>240</v>
      </c>
      <c r="G18" s="93">
        <v>100000</v>
      </c>
      <c r="H18" s="94">
        <v>100000</v>
      </c>
      <c r="I18" s="95">
        <f t="shared" ref="I18:I80" si="4">(H18/G18)</f>
        <v>1</v>
      </c>
      <c r="J18" s="83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1:27" ht="15" customHeight="1">
      <c r="A19" s="81"/>
      <c r="B19" s="166"/>
      <c r="C19" s="166"/>
      <c r="D19" s="83" t="s">
        <v>233</v>
      </c>
      <c r="E19" s="83" t="s">
        <v>241</v>
      </c>
      <c r="F19" s="84" t="s">
        <v>94</v>
      </c>
      <c r="G19" s="93">
        <v>100000</v>
      </c>
      <c r="H19" s="94">
        <v>100000</v>
      </c>
      <c r="I19" s="95">
        <f t="shared" si="4"/>
        <v>1</v>
      </c>
      <c r="J19" s="83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1:27" ht="15" customHeight="1">
      <c r="A20" s="81"/>
      <c r="B20" s="166"/>
      <c r="C20" s="166"/>
      <c r="D20" s="83" t="s">
        <v>233</v>
      </c>
      <c r="E20" s="83" t="s">
        <v>242</v>
      </c>
      <c r="F20" s="84" t="s">
        <v>243</v>
      </c>
      <c r="G20" s="93">
        <f>60*6000</f>
        <v>360000</v>
      </c>
      <c r="H20" s="94">
        <v>360000</v>
      </c>
      <c r="I20" s="95">
        <f t="shared" si="4"/>
        <v>1</v>
      </c>
      <c r="J20" s="83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 customHeight="1">
      <c r="A21" s="81"/>
      <c r="B21" s="166"/>
      <c r="C21" s="167"/>
      <c r="D21" s="197" t="s">
        <v>29</v>
      </c>
      <c r="E21" s="171"/>
      <c r="F21" s="172"/>
      <c r="G21" s="89">
        <f t="shared" ref="G21:H21" si="5">SUM(G18:G20)</f>
        <v>560000</v>
      </c>
      <c r="H21" s="89">
        <f t="shared" si="5"/>
        <v>560000</v>
      </c>
      <c r="I21" s="96">
        <f t="shared" si="4"/>
        <v>1</v>
      </c>
      <c r="J21" s="83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 customHeight="1">
      <c r="A22" s="81"/>
      <c r="B22" s="167"/>
      <c r="C22" s="198" t="s">
        <v>70</v>
      </c>
      <c r="D22" s="171"/>
      <c r="E22" s="171"/>
      <c r="F22" s="172"/>
      <c r="G22" s="97">
        <f t="shared" ref="G22:H22" si="6">G21</f>
        <v>560000</v>
      </c>
      <c r="H22" s="97">
        <f t="shared" si="6"/>
        <v>560000</v>
      </c>
      <c r="I22" s="98">
        <f t="shared" si="4"/>
        <v>1</v>
      </c>
      <c r="J22" s="83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 customHeight="1">
      <c r="A23" s="81"/>
      <c r="B23" s="196" t="s">
        <v>244</v>
      </c>
      <c r="C23" s="196" t="s">
        <v>245</v>
      </c>
      <c r="D23" s="84" t="s">
        <v>13</v>
      </c>
      <c r="E23" s="83" t="s">
        <v>246</v>
      </c>
      <c r="F23" s="84" t="s">
        <v>69</v>
      </c>
      <c r="G23" s="93">
        <v>400000</v>
      </c>
      <c r="H23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399000</v>
      </c>
      <c r="I23" s="95">
        <f t="shared" si="4"/>
        <v>0.99750000000000005</v>
      </c>
      <c r="J23" s="83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15" customHeight="1">
      <c r="A24" s="81"/>
      <c r="B24" s="166"/>
      <c r="C24" s="166"/>
      <c r="D24" s="83" t="s">
        <v>233</v>
      </c>
      <c r="E24" s="83" t="s">
        <v>247</v>
      </c>
      <c r="F24" s="84" t="s">
        <v>248</v>
      </c>
      <c r="G24" s="93">
        <v>200000</v>
      </c>
      <c r="H24" s="94">
        <v>200000</v>
      </c>
      <c r="I24" s="95">
        <f t="shared" si="4"/>
        <v>1</v>
      </c>
      <c r="J24" s="8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15" customHeight="1">
      <c r="A25" s="81"/>
      <c r="B25" s="166"/>
      <c r="C25" s="166"/>
      <c r="D25" s="83" t="s">
        <v>233</v>
      </c>
      <c r="E25" s="83" t="s">
        <v>249</v>
      </c>
      <c r="F25" s="84" t="s">
        <v>250</v>
      </c>
      <c r="G25" s="93">
        <v>3850000</v>
      </c>
      <c r="H25" s="94">
        <v>3850000</v>
      </c>
      <c r="I25" s="95">
        <f t="shared" si="4"/>
        <v>1</v>
      </c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15" customHeight="1">
      <c r="A26" s="81"/>
      <c r="B26" s="166"/>
      <c r="C26" s="167"/>
      <c r="D26" s="197" t="s">
        <v>29</v>
      </c>
      <c r="E26" s="171"/>
      <c r="F26" s="172"/>
      <c r="G26" s="89">
        <f t="shared" ref="G26:H26" si="7">SUM(G23:G25)</f>
        <v>4450000</v>
      </c>
      <c r="H26" s="89">
        <f t="shared" si="7"/>
        <v>4449000</v>
      </c>
      <c r="I26" s="96">
        <f t="shared" si="4"/>
        <v>0.99977528089887635</v>
      </c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15" customHeight="1">
      <c r="A27" s="81"/>
      <c r="B27" s="166"/>
      <c r="C27" s="196" t="s">
        <v>251</v>
      </c>
      <c r="D27" s="84" t="s">
        <v>13</v>
      </c>
      <c r="E27" s="83" t="s">
        <v>246</v>
      </c>
      <c r="F27" s="84" t="s">
        <v>74</v>
      </c>
      <c r="G27" s="93">
        <v>400000</v>
      </c>
      <c r="H27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399250</v>
      </c>
      <c r="I27" s="95">
        <f t="shared" si="4"/>
        <v>0.99812500000000004</v>
      </c>
      <c r="J27" s="83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5" customHeight="1">
      <c r="A28" s="81"/>
      <c r="B28" s="166"/>
      <c r="C28" s="166"/>
      <c r="D28" s="83" t="s">
        <v>233</v>
      </c>
      <c r="E28" s="83" t="s">
        <v>247</v>
      </c>
      <c r="F28" s="84" t="s">
        <v>77</v>
      </c>
      <c r="G28" s="93">
        <v>200000</v>
      </c>
      <c r="H28" s="94">
        <v>200000</v>
      </c>
      <c r="I28" s="95">
        <f t="shared" si="4"/>
        <v>1</v>
      </c>
      <c r="J28" s="83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27" ht="15" customHeight="1">
      <c r="A29" s="81"/>
      <c r="B29" s="166"/>
      <c r="C29" s="166"/>
      <c r="D29" s="83" t="s">
        <v>233</v>
      </c>
      <c r="E29" s="83" t="s">
        <v>249</v>
      </c>
      <c r="F29" s="84" t="s">
        <v>79</v>
      </c>
      <c r="G29" s="93">
        <v>1925000</v>
      </c>
      <c r="H29" s="94">
        <v>1925000</v>
      </c>
      <c r="I29" s="95">
        <f t="shared" si="4"/>
        <v>1</v>
      </c>
      <c r="J29" s="83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</row>
    <row r="30" spans="1:27" ht="15" customHeight="1">
      <c r="A30" s="81"/>
      <c r="B30" s="166"/>
      <c r="C30" s="167"/>
      <c r="D30" s="197" t="s">
        <v>29</v>
      </c>
      <c r="E30" s="171"/>
      <c r="F30" s="172"/>
      <c r="G30" s="89">
        <f t="shared" ref="G30:H30" si="8">SUM(G27:G29)</f>
        <v>2525000</v>
      </c>
      <c r="H30" s="89">
        <f t="shared" si="8"/>
        <v>2524250</v>
      </c>
      <c r="I30" s="96">
        <f t="shared" si="4"/>
        <v>0.9997029702970297</v>
      </c>
      <c r="J30" s="83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15" customHeight="1">
      <c r="A31" s="81"/>
      <c r="B31" s="166"/>
      <c r="C31" s="196" t="s">
        <v>252</v>
      </c>
      <c r="D31" s="83" t="s">
        <v>233</v>
      </c>
      <c r="E31" s="83" t="s">
        <v>253</v>
      </c>
      <c r="F31" s="84" t="s">
        <v>85</v>
      </c>
      <c r="G31" s="93">
        <v>250000</v>
      </c>
      <c r="H31" s="94">
        <v>250000</v>
      </c>
      <c r="I31" s="95">
        <f t="shared" si="4"/>
        <v>1</v>
      </c>
      <c r="J31" s="83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2" spans="1:27" ht="15" customHeight="1">
      <c r="A32" s="81"/>
      <c r="B32" s="166"/>
      <c r="C32" s="166"/>
      <c r="D32" s="83" t="s">
        <v>233</v>
      </c>
      <c r="E32" s="83" t="s">
        <v>247</v>
      </c>
      <c r="F32" s="84" t="s">
        <v>86</v>
      </c>
      <c r="G32" s="93">
        <v>200000</v>
      </c>
      <c r="H32" s="94">
        <v>200000</v>
      </c>
      <c r="I32" s="95">
        <f t="shared" si="4"/>
        <v>1</v>
      </c>
      <c r="J32" s="83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spans="1:27" ht="15" customHeight="1">
      <c r="A33" s="81"/>
      <c r="B33" s="166"/>
      <c r="C33" s="166"/>
      <c r="D33" s="83" t="s">
        <v>233</v>
      </c>
      <c r="E33" s="83" t="s">
        <v>254</v>
      </c>
      <c r="F33" s="84" t="s">
        <v>87</v>
      </c>
      <c r="G33" s="93">
        <v>200000</v>
      </c>
      <c r="H33" s="94">
        <v>200000</v>
      </c>
      <c r="I33" s="95">
        <f t="shared" si="4"/>
        <v>1</v>
      </c>
      <c r="J33" s="83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" customHeight="1">
      <c r="A34" s="81"/>
      <c r="B34" s="166"/>
      <c r="C34" s="167"/>
      <c r="D34" s="197" t="s">
        <v>29</v>
      </c>
      <c r="E34" s="171"/>
      <c r="F34" s="172"/>
      <c r="G34" s="89">
        <f t="shared" ref="G34:H34" si="9">SUM(G31:G33)</f>
        <v>650000</v>
      </c>
      <c r="H34" s="89">
        <f t="shared" si="9"/>
        <v>650000</v>
      </c>
      <c r="I34" s="96">
        <f t="shared" si="4"/>
        <v>1</v>
      </c>
      <c r="J34" s="83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</row>
    <row r="35" spans="1:27" ht="15" customHeight="1">
      <c r="A35" s="81"/>
      <c r="B35" s="167"/>
      <c r="C35" s="198" t="s">
        <v>70</v>
      </c>
      <c r="D35" s="171"/>
      <c r="E35" s="171"/>
      <c r="F35" s="172"/>
      <c r="G35" s="97">
        <f t="shared" ref="G35:H35" si="10">SUM(G26,G30,G34)</f>
        <v>7625000</v>
      </c>
      <c r="H35" s="97">
        <f t="shared" si="10"/>
        <v>7623250</v>
      </c>
      <c r="I35" s="98">
        <f t="shared" si="4"/>
        <v>0.9997704918032787</v>
      </c>
      <c r="J35" s="83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spans="1:27" ht="15" customHeight="1">
      <c r="A36" s="81"/>
      <c r="B36" s="196" t="s">
        <v>255</v>
      </c>
      <c r="C36" s="196" t="s">
        <v>256</v>
      </c>
      <c r="D36" s="83" t="s">
        <v>233</v>
      </c>
      <c r="E36" s="83" t="s">
        <v>257</v>
      </c>
      <c r="F36" s="84" t="s">
        <v>133</v>
      </c>
      <c r="G36" s="93">
        <v>500000</v>
      </c>
      <c r="H36" s="94">
        <v>500000</v>
      </c>
      <c r="I36" s="95">
        <f t="shared" si="4"/>
        <v>1</v>
      </c>
      <c r="J36" s="83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spans="1:27" ht="15" customHeight="1">
      <c r="A37" s="81"/>
      <c r="B37" s="166"/>
      <c r="C37" s="166"/>
      <c r="D37" s="83" t="s">
        <v>233</v>
      </c>
      <c r="E37" s="83" t="s">
        <v>258</v>
      </c>
      <c r="F37" s="84" t="s">
        <v>136</v>
      </c>
      <c r="G37" s="93">
        <v>50000</v>
      </c>
      <c r="H37" s="94">
        <v>50000</v>
      </c>
      <c r="I37" s="95">
        <f t="shared" si="4"/>
        <v>1</v>
      </c>
      <c r="J37" s="83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</row>
    <row r="38" spans="1:27" ht="15" customHeight="1">
      <c r="A38" s="81"/>
      <c r="B38" s="166"/>
      <c r="C38" s="166"/>
      <c r="D38" s="84" t="s">
        <v>13</v>
      </c>
      <c r="E38" s="83" t="s">
        <v>259</v>
      </c>
      <c r="F38" s="84" t="s">
        <v>138</v>
      </c>
      <c r="G38" s="93">
        <v>500000</v>
      </c>
      <c r="H38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750000</v>
      </c>
      <c r="I38" s="95">
        <f t="shared" si="4"/>
        <v>1.5</v>
      </c>
      <c r="J38" s="100" t="s">
        <v>260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</row>
    <row r="39" spans="1:27" ht="15" customHeight="1">
      <c r="A39" s="81"/>
      <c r="B39" s="166"/>
      <c r="C39" s="167"/>
      <c r="D39" s="197" t="s">
        <v>29</v>
      </c>
      <c r="E39" s="171"/>
      <c r="F39" s="172"/>
      <c r="G39" s="89">
        <f t="shared" ref="G39:H39" si="11">SUM(G36:G38)</f>
        <v>1050000</v>
      </c>
      <c r="H39" s="89">
        <f t="shared" si="11"/>
        <v>1300000</v>
      </c>
      <c r="I39" s="96">
        <f t="shared" si="4"/>
        <v>1.2380952380952381</v>
      </c>
      <c r="J39" s="83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</row>
    <row r="40" spans="1:27" ht="15" customHeight="1">
      <c r="A40" s="81"/>
      <c r="B40" s="166"/>
      <c r="C40" s="196" t="s">
        <v>261</v>
      </c>
      <c r="D40" s="84" t="s">
        <v>13</v>
      </c>
      <c r="E40" s="83" t="s">
        <v>262</v>
      </c>
      <c r="F40" s="84" t="s">
        <v>141</v>
      </c>
      <c r="G40" s="93">
        <v>1000000</v>
      </c>
      <c r="H40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600000</v>
      </c>
      <c r="I40" s="95">
        <f t="shared" si="4"/>
        <v>0.6</v>
      </c>
      <c r="J40" s="83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</row>
    <row r="41" spans="1:27" ht="15" customHeight="1">
      <c r="A41" s="81"/>
      <c r="B41" s="166"/>
      <c r="C41" s="166"/>
      <c r="D41" s="83" t="s">
        <v>233</v>
      </c>
      <c r="E41" s="83" t="s">
        <v>263</v>
      </c>
      <c r="F41" s="84" t="s">
        <v>143</v>
      </c>
      <c r="G41" s="93">
        <v>400000</v>
      </c>
      <c r="H41" s="94">
        <v>400000</v>
      </c>
      <c r="I41" s="95">
        <f t="shared" si="4"/>
        <v>1</v>
      </c>
      <c r="J41" s="83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1:27" ht="15" customHeight="1">
      <c r="A42" s="81"/>
      <c r="B42" s="166"/>
      <c r="C42" s="167"/>
      <c r="D42" s="197" t="s">
        <v>29</v>
      </c>
      <c r="E42" s="171"/>
      <c r="F42" s="172"/>
      <c r="G42" s="89">
        <f t="shared" ref="G42:H42" si="12">SUM(G40:G41)</f>
        <v>1400000</v>
      </c>
      <c r="H42" s="89">
        <f t="shared" si="12"/>
        <v>1000000</v>
      </c>
      <c r="I42" s="96">
        <f t="shared" si="4"/>
        <v>0.7142857142857143</v>
      </c>
      <c r="J42" s="83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1:27" ht="15" customHeight="1">
      <c r="A43" s="81"/>
      <c r="B43" s="166"/>
      <c r="C43" s="196" t="s">
        <v>264</v>
      </c>
      <c r="D43" s="83" t="s">
        <v>233</v>
      </c>
      <c r="E43" s="83" t="s">
        <v>265</v>
      </c>
      <c r="F43" s="84" t="s">
        <v>144</v>
      </c>
      <c r="G43" s="93">
        <v>50000</v>
      </c>
      <c r="H43" s="94">
        <v>50000</v>
      </c>
      <c r="I43" s="95">
        <f t="shared" si="4"/>
        <v>1</v>
      </c>
      <c r="J43" s="83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</row>
    <row r="44" spans="1:27" ht="15" customHeight="1">
      <c r="A44" s="81"/>
      <c r="B44" s="166"/>
      <c r="C44" s="166"/>
      <c r="D44" s="83" t="s">
        <v>233</v>
      </c>
      <c r="E44" s="83" t="s">
        <v>266</v>
      </c>
      <c r="F44" s="84" t="s">
        <v>267</v>
      </c>
      <c r="G44" s="93">
        <v>600000</v>
      </c>
      <c r="H44" s="94">
        <v>600000</v>
      </c>
      <c r="I44" s="95">
        <f t="shared" si="4"/>
        <v>1</v>
      </c>
      <c r="J44" s="83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</row>
    <row r="45" spans="1:27" ht="15" customHeight="1">
      <c r="A45" s="81"/>
      <c r="B45" s="166"/>
      <c r="C45" s="167"/>
      <c r="D45" s="197" t="s">
        <v>29</v>
      </c>
      <c r="E45" s="171"/>
      <c r="F45" s="172"/>
      <c r="G45" s="89">
        <f t="shared" ref="G45:H45" si="13">SUM(G43:G44)</f>
        <v>650000</v>
      </c>
      <c r="H45" s="89">
        <f t="shared" si="13"/>
        <v>650000</v>
      </c>
      <c r="I45" s="96">
        <f t="shared" si="4"/>
        <v>1</v>
      </c>
      <c r="J45" s="83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</row>
    <row r="46" spans="1:27" ht="15" customHeight="1">
      <c r="A46" s="81"/>
      <c r="B46" s="167"/>
      <c r="C46" s="198" t="s">
        <v>70</v>
      </c>
      <c r="D46" s="171"/>
      <c r="E46" s="171"/>
      <c r="F46" s="172"/>
      <c r="G46" s="97">
        <f t="shared" ref="G46:H46" si="14">SUM(G39,G42,G45)</f>
        <v>3100000</v>
      </c>
      <c r="H46" s="97">
        <f t="shared" si="14"/>
        <v>2950000</v>
      </c>
      <c r="I46" s="98">
        <f t="shared" si="4"/>
        <v>0.95161290322580649</v>
      </c>
      <c r="J46" s="83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</row>
    <row r="47" spans="1:27" ht="15" customHeight="1">
      <c r="A47" s="81"/>
      <c r="B47" s="196" t="s">
        <v>268</v>
      </c>
      <c r="C47" s="196" t="s">
        <v>269</v>
      </c>
      <c r="D47" s="83" t="s">
        <v>233</v>
      </c>
      <c r="E47" s="83" t="s">
        <v>270</v>
      </c>
      <c r="F47" s="84" t="s">
        <v>147</v>
      </c>
      <c r="G47" s="93">
        <v>100000</v>
      </c>
      <c r="H47" s="94">
        <v>100000</v>
      </c>
      <c r="I47" s="95">
        <f t="shared" si="4"/>
        <v>1</v>
      </c>
      <c r="J47" s="83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spans="1:27" ht="15" customHeight="1">
      <c r="A48" s="81"/>
      <c r="B48" s="166"/>
      <c r="C48" s="166"/>
      <c r="D48" s="84" t="s">
        <v>13</v>
      </c>
      <c r="E48" s="83" t="s">
        <v>271</v>
      </c>
      <c r="F48" s="84" t="s">
        <v>272</v>
      </c>
      <c r="G48" s="93">
        <v>1500000</v>
      </c>
      <c r="H48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1381460</v>
      </c>
      <c r="I48" s="95">
        <f t="shared" si="4"/>
        <v>0.92097333333333331</v>
      </c>
      <c r="J48" s="83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1:27" ht="15" customHeight="1">
      <c r="A49" s="81"/>
      <c r="B49" s="166"/>
      <c r="C49" s="166"/>
      <c r="D49" s="84" t="s">
        <v>13</v>
      </c>
      <c r="E49" s="83" t="s">
        <v>273</v>
      </c>
      <c r="F49" s="84" t="s">
        <v>274</v>
      </c>
      <c r="G49" s="93">
        <v>1000000</v>
      </c>
      <c r="H49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968550</v>
      </c>
      <c r="I49" s="95">
        <f t="shared" si="4"/>
        <v>0.96855000000000002</v>
      </c>
      <c r="J49" s="83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5" customHeight="1">
      <c r="A50" s="81"/>
      <c r="B50" s="166"/>
      <c r="C50" s="166"/>
      <c r="D50" s="83" t="s">
        <v>233</v>
      </c>
      <c r="E50" s="83" t="s">
        <v>275</v>
      </c>
      <c r="F50" s="84" t="s">
        <v>276</v>
      </c>
      <c r="G50" s="93">
        <v>400000</v>
      </c>
      <c r="H50" s="94">
        <v>400000</v>
      </c>
      <c r="I50" s="95">
        <f t="shared" si="4"/>
        <v>1</v>
      </c>
      <c r="J50" s="83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5" customHeight="1">
      <c r="A51" s="81"/>
      <c r="B51" s="166"/>
      <c r="C51" s="166"/>
      <c r="D51" s="83" t="s">
        <v>233</v>
      </c>
      <c r="E51" s="83" t="s">
        <v>277</v>
      </c>
      <c r="F51" s="84" t="s">
        <v>278</v>
      </c>
      <c r="G51" s="93">
        <v>2200000</v>
      </c>
      <c r="H51" s="94">
        <v>2200000</v>
      </c>
      <c r="I51" s="95">
        <f t="shared" si="4"/>
        <v>1</v>
      </c>
      <c r="J51" s="83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>
      <c r="A52" s="81"/>
      <c r="B52" s="166"/>
      <c r="C52" s="167"/>
      <c r="D52" s="197" t="s">
        <v>29</v>
      </c>
      <c r="E52" s="171"/>
      <c r="F52" s="172"/>
      <c r="G52" s="89">
        <f t="shared" ref="G52:H52" si="15">SUM(G47:G51)</f>
        <v>5200000</v>
      </c>
      <c r="H52" s="89">
        <f t="shared" si="15"/>
        <v>5050010</v>
      </c>
      <c r="I52" s="96">
        <f t="shared" si="4"/>
        <v>0.97115576923076918</v>
      </c>
      <c r="J52" s="83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>
      <c r="A53" s="81"/>
      <c r="B53" s="166"/>
      <c r="C53" s="196" t="s">
        <v>279</v>
      </c>
      <c r="D53" s="83" t="s">
        <v>233</v>
      </c>
      <c r="E53" s="83" t="s">
        <v>152</v>
      </c>
      <c r="F53" s="84" t="s">
        <v>149</v>
      </c>
      <c r="G53" s="85">
        <v>200000</v>
      </c>
      <c r="H53" s="94">
        <v>200000</v>
      </c>
      <c r="I53" s="95">
        <f t="shared" si="4"/>
        <v>1</v>
      </c>
      <c r="J53" s="83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>
      <c r="A54" s="81"/>
      <c r="B54" s="166"/>
      <c r="C54" s="166"/>
      <c r="D54" s="83" t="s">
        <v>233</v>
      </c>
      <c r="E54" s="83" t="s">
        <v>280</v>
      </c>
      <c r="F54" s="84" t="s">
        <v>281</v>
      </c>
      <c r="G54" s="85">
        <v>150000</v>
      </c>
      <c r="H54" s="94">
        <v>150000</v>
      </c>
      <c r="I54" s="95">
        <f t="shared" si="4"/>
        <v>1</v>
      </c>
      <c r="J54" s="8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>
      <c r="A55" s="81"/>
      <c r="B55" s="166"/>
      <c r="C55" s="166"/>
      <c r="D55" s="84" t="s">
        <v>13</v>
      </c>
      <c r="E55" s="83" t="s">
        <v>282</v>
      </c>
      <c r="F55" s="84" t="s">
        <v>283</v>
      </c>
      <c r="G55" s="85">
        <v>150000</v>
      </c>
      <c r="H55" s="99">
        <f>SUMIF(사이버이공계학생대제전_통장거래내역!E:E,'2021 하반기 결산안(사이버이공계학생대제전)'!F:F,사이버이공계학생대제전_통장거래내역!H:H)-SUMIF(사이버이공계학생대제전_통장거래내역!E:E,'2021 하반기 결산안(사이버이공계학생대제전)'!F:F,사이버이공계학생대제전_통장거래내역!G:G)</f>
        <v>144780</v>
      </c>
      <c r="I55" s="95">
        <f t="shared" si="4"/>
        <v>0.96519999999999995</v>
      </c>
      <c r="J55" s="83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>
      <c r="A56" s="81"/>
      <c r="B56" s="166"/>
      <c r="C56" s="167"/>
      <c r="D56" s="197" t="s">
        <v>29</v>
      </c>
      <c r="E56" s="171"/>
      <c r="F56" s="172"/>
      <c r="G56" s="89">
        <f t="shared" ref="G56:H56" si="16">SUM(G53:G55)</f>
        <v>500000</v>
      </c>
      <c r="H56" s="89">
        <f t="shared" si="16"/>
        <v>494780</v>
      </c>
      <c r="I56" s="96">
        <f t="shared" si="4"/>
        <v>0.98956</v>
      </c>
      <c r="J56" s="83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>
      <c r="A57" s="81"/>
      <c r="B57" s="166"/>
      <c r="C57" s="196" t="s">
        <v>284</v>
      </c>
      <c r="D57" s="83" t="s">
        <v>233</v>
      </c>
      <c r="E57" s="83" t="s">
        <v>285</v>
      </c>
      <c r="F57" s="84" t="s">
        <v>153</v>
      </c>
      <c r="G57" s="93">
        <v>1500000</v>
      </c>
      <c r="H57" s="94">
        <v>1500000</v>
      </c>
      <c r="I57" s="95">
        <f t="shared" si="4"/>
        <v>1</v>
      </c>
      <c r="J57" s="83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>
      <c r="A58" s="81"/>
      <c r="B58" s="166"/>
      <c r="C58" s="167"/>
      <c r="D58" s="197" t="s">
        <v>29</v>
      </c>
      <c r="E58" s="171"/>
      <c r="F58" s="172"/>
      <c r="G58" s="89">
        <f t="shared" ref="G58:H58" si="17">G57</f>
        <v>1500000</v>
      </c>
      <c r="H58" s="89">
        <f t="shared" si="17"/>
        <v>1500000</v>
      </c>
      <c r="I58" s="96">
        <f t="shared" si="4"/>
        <v>1</v>
      </c>
      <c r="J58" s="83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>
      <c r="A59" s="81"/>
      <c r="B59" s="167"/>
      <c r="C59" s="198" t="s">
        <v>70</v>
      </c>
      <c r="D59" s="171"/>
      <c r="E59" s="171"/>
      <c r="F59" s="172"/>
      <c r="G59" s="97">
        <f t="shared" ref="G59:H59" si="18">SUM(G52,G56,G58)</f>
        <v>7200000</v>
      </c>
      <c r="H59" s="97">
        <f t="shared" si="18"/>
        <v>7044790</v>
      </c>
      <c r="I59" s="98">
        <f t="shared" si="4"/>
        <v>0.97844305555555555</v>
      </c>
      <c r="J59" s="83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>
      <c r="A60" s="81"/>
      <c r="B60" s="196" t="s">
        <v>286</v>
      </c>
      <c r="C60" s="196" t="s">
        <v>146</v>
      </c>
      <c r="D60" s="83" t="s">
        <v>233</v>
      </c>
      <c r="E60" s="83" t="s">
        <v>287</v>
      </c>
      <c r="F60" s="84" t="s">
        <v>160</v>
      </c>
      <c r="G60" s="93">
        <v>100000</v>
      </c>
      <c r="H60" s="94">
        <v>100000</v>
      </c>
      <c r="I60" s="95">
        <f t="shared" si="4"/>
        <v>1</v>
      </c>
      <c r="J60" s="83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1:27">
      <c r="A61" s="81"/>
      <c r="B61" s="166"/>
      <c r="C61" s="167"/>
      <c r="D61" s="197" t="s">
        <v>29</v>
      </c>
      <c r="E61" s="171"/>
      <c r="F61" s="172"/>
      <c r="G61" s="89">
        <f t="shared" ref="G61:H61" si="19">G60</f>
        <v>100000</v>
      </c>
      <c r="H61" s="89">
        <f t="shared" si="19"/>
        <v>100000</v>
      </c>
      <c r="I61" s="96">
        <f t="shared" si="4"/>
        <v>1</v>
      </c>
      <c r="J61" s="83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27">
      <c r="A62" s="81"/>
      <c r="B62" s="167"/>
      <c r="C62" s="198" t="s">
        <v>70</v>
      </c>
      <c r="D62" s="171"/>
      <c r="E62" s="171"/>
      <c r="F62" s="172"/>
      <c r="G62" s="97">
        <f t="shared" ref="G62:H62" si="20">G61</f>
        <v>100000</v>
      </c>
      <c r="H62" s="97">
        <f t="shared" si="20"/>
        <v>100000</v>
      </c>
      <c r="I62" s="98">
        <f t="shared" si="4"/>
        <v>1</v>
      </c>
      <c r="J62" s="83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>
      <c r="A63" s="81"/>
      <c r="B63" s="196" t="s">
        <v>288</v>
      </c>
      <c r="C63" s="196" t="s">
        <v>288</v>
      </c>
      <c r="D63" s="83" t="s">
        <v>233</v>
      </c>
      <c r="E63" s="83" t="s">
        <v>73</v>
      </c>
      <c r="F63" s="84" t="s">
        <v>166</v>
      </c>
      <c r="G63" s="93">
        <v>400000</v>
      </c>
      <c r="H63" s="93">
        <v>400000</v>
      </c>
      <c r="I63" s="95">
        <f t="shared" si="4"/>
        <v>1</v>
      </c>
      <c r="J63" s="83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27">
      <c r="A64" s="81"/>
      <c r="B64" s="166"/>
      <c r="C64" s="166"/>
      <c r="D64" s="83" t="s">
        <v>233</v>
      </c>
      <c r="E64" s="83" t="s">
        <v>289</v>
      </c>
      <c r="F64" s="84" t="s">
        <v>169</v>
      </c>
      <c r="G64" s="93">
        <f t="shared" ref="G64:H64" si="21">24*2*15000</f>
        <v>720000</v>
      </c>
      <c r="H64" s="93">
        <f t="shared" si="21"/>
        <v>720000</v>
      </c>
      <c r="I64" s="95">
        <f t="shared" si="4"/>
        <v>1</v>
      </c>
      <c r="J64" s="83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:27">
      <c r="A65" s="81"/>
      <c r="B65" s="166"/>
      <c r="C65" s="166"/>
      <c r="D65" s="83" t="s">
        <v>233</v>
      </c>
      <c r="E65" s="83" t="s">
        <v>290</v>
      </c>
      <c r="F65" s="84" t="s">
        <v>291</v>
      </c>
      <c r="G65" s="93">
        <v>1000000</v>
      </c>
      <c r="H65" s="93">
        <v>1000000</v>
      </c>
      <c r="I65" s="95">
        <f t="shared" si="4"/>
        <v>1</v>
      </c>
      <c r="J65" s="83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:27">
      <c r="A66" s="81"/>
      <c r="B66" s="166"/>
      <c r="C66" s="166"/>
      <c r="D66" s="83" t="s">
        <v>233</v>
      </c>
      <c r="E66" s="83" t="s">
        <v>292</v>
      </c>
      <c r="F66" s="84" t="s">
        <v>293</v>
      </c>
      <c r="G66" s="93">
        <f t="shared" ref="G66:H66" si="22">48*7000</f>
        <v>336000</v>
      </c>
      <c r="H66" s="93">
        <f t="shared" si="22"/>
        <v>336000</v>
      </c>
      <c r="I66" s="95">
        <f t="shared" si="4"/>
        <v>1</v>
      </c>
      <c r="J66" s="83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1:27">
      <c r="A67" s="81"/>
      <c r="B67" s="166"/>
      <c r="C67" s="166"/>
      <c r="D67" s="83" t="s">
        <v>233</v>
      </c>
      <c r="E67" s="83" t="s">
        <v>294</v>
      </c>
      <c r="F67" s="84" t="s">
        <v>295</v>
      </c>
      <c r="G67" s="93">
        <v>2200000</v>
      </c>
      <c r="H67" s="93">
        <v>2200000</v>
      </c>
      <c r="I67" s="95">
        <f t="shared" si="4"/>
        <v>1</v>
      </c>
      <c r="J67" s="83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spans="1:27">
      <c r="A68" s="81"/>
      <c r="B68" s="166"/>
      <c r="C68" s="166"/>
      <c r="D68" s="83" t="s">
        <v>233</v>
      </c>
      <c r="E68" s="83" t="s">
        <v>296</v>
      </c>
      <c r="F68" s="84" t="s">
        <v>297</v>
      </c>
      <c r="G68" s="93">
        <v>200000</v>
      </c>
      <c r="H68" s="93">
        <v>200000</v>
      </c>
      <c r="I68" s="95">
        <f t="shared" si="4"/>
        <v>1</v>
      </c>
      <c r="J68" s="83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27">
      <c r="A69" s="81"/>
      <c r="B69" s="166"/>
      <c r="C69" s="167"/>
      <c r="D69" s="197" t="s">
        <v>29</v>
      </c>
      <c r="E69" s="171"/>
      <c r="F69" s="172"/>
      <c r="G69" s="89">
        <f t="shared" ref="G69:H69" si="23">SUM(G63:G68)</f>
        <v>4856000</v>
      </c>
      <c r="H69" s="89">
        <f t="shared" si="23"/>
        <v>4856000</v>
      </c>
      <c r="I69" s="96">
        <f t="shared" si="4"/>
        <v>1</v>
      </c>
      <c r="J69" s="83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1:27">
      <c r="A70" s="81"/>
      <c r="B70" s="166"/>
      <c r="C70" s="196" t="s">
        <v>84</v>
      </c>
      <c r="D70" s="83" t="s">
        <v>233</v>
      </c>
      <c r="E70" s="83" t="s">
        <v>84</v>
      </c>
      <c r="F70" s="84" t="s">
        <v>171</v>
      </c>
      <c r="G70" s="85">
        <v>1000000</v>
      </c>
      <c r="H70" s="85">
        <v>1000000</v>
      </c>
      <c r="I70" s="95">
        <f t="shared" si="4"/>
        <v>1</v>
      </c>
      <c r="J70" s="83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>
      <c r="A71" s="81"/>
      <c r="B71" s="166"/>
      <c r="C71" s="167"/>
      <c r="D71" s="197" t="s">
        <v>29</v>
      </c>
      <c r="E71" s="171"/>
      <c r="F71" s="172"/>
      <c r="G71" s="89">
        <f t="shared" ref="G71:H71" si="24">G70</f>
        <v>1000000</v>
      </c>
      <c r="H71" s="89">
        <f t="shared" si="24"/>
        <v>1000000</v>
      </c>
      <c r="I71" s="96">
        <f t="shared" si="4"/>
        <v>1</v>
      </c>
      <c r="J71" s="83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1:27">
      <c r="A72" s="81"/>
      <c r="B72" s="167"/>
      <c r="C72" s="198" t="s">
        <v>70</v>
      </c>
      <c r="D72" s="171"/>
      <c r="E72" s="171"/>
      <c r="F72" s="172"/>
      <c r="G72" s="97">
        <f t="shared" ref="G72:H72" si="25">SUM(G69,G71)</f>
        <v>5856000</v>
      </c>
      <c r="H72" s="97">
        <f t="shared" si="25"/>
        <v>5856000</v>
      </c>
      <c r="I72" s="98">
        <f t="shared" si="4"/>
        <v>1</v>
      </c>
      <c r="J72" s="83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>
      <c r="A73" s="81"/>
      <c r="B73" s="196" t="s">
        <v>298</v>
      </c>
      <c r="C73" s="196" t="s">
        <v>299</v>
      </c>
      <c r="D73" s="83" t="s">
        <v>233</v>
      </c>
      <c r="E73" s="83" t="s">
        <v>245</v>
      </c>
      <c r="F73" s="84" t="s">
        <v>175</v>
      </c>
      <c r="G73" s="93">
        <v>300000</v>
      </c>
      <c r="H73" s="93">
        <v>300000</v>
      </c>
      <c r="I73" s="95">
        <f t="shared" si="4"/>
        <v>1</v>
      </c>
      <c r="J73" s="83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1:27">
      <c r="A74" s="81"/>
      <c r="B74" s="166"/>
      <c r="C74" s="166"/>
      <c r="D74" s="83" t="s">
        <v>233</v>
      </c>
      <c r="E74" s="83" t="s">
        <v>251</v>
      </c>
      <c r="F74" s="84" t="s">
        <v>300</v>
      </c>
      <c r="G74" s="93">
        <v>300000</v>
      </c>
      <c r="H74" s="93">
        <v>300000</v>
      </c>
      <c r="I74" s="95">
        <f t="shared" si="4"/>
        <v>1</v>
      </c>
      <c r="J74" s="83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1:27">
      <c r="A75" s="81"/>
      <c r="B75" s="166"/>
      <c r="C75" s="166"/>
      <c r="D75" s="83" t="s">
        <v>233</v>
      </c>
      <c r="E75" s="83" t="s">
        <v>301</v>
      </c>
      <c r="F75" s="84" t="s">
        <v>302</v>
      </c>
      <c r="G75" s="93">
        <v>400000</v>
      </c>
      <c r="H75" s="93">
        <v>400000</v>
      </c>
      <c r="I75" s="95">
        <f t="shared" si="4"/>
        <v>1</v>
      </c>
      <c r="J75" s="83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1:27">
      <c r="A76" s="81"/>
      <c r="B76" s="166"/>
      <c r="C76" s="166"/>
      <c r="D76" s="83" t="s">
        <v>233</v>
      </c>
      <c r="E76" s="83" t="s">
        <v>264</v>
      </c>
      <c r="F76" s="84" t="s">
        <v>303</v>
      </c>
      <c r="G76" s="93">
        <v>300000</v>
      </c>
      <c r="H76" s="93">
        <v>300000</v>
      </c>
      <c r="I76" s="95">
        <f t="shared" si="4"/>
        <v>1</v>
      </c>
      <c r="J76" s="83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>
      <c r="A77" s="81"/>
      <c r="B77" s="166"/>
      <c r="C77" s="166"/>
      <c r="D77" s="83" t="s">
        <v>233</v>
      </c>
      <c r="E77" s="83" t="s">
        <v>304</v>
      </c>
      <c r="F77" s="84" t="s">
        <v>305</v>
      </c>
      <c r="G77" s="93">
        <v>200000</v>
      </c>
      <c r="H77" s="93">
        <v>200000</v>
      </c>
      <c r="I77" s="95">
        <f t="shared" si="4"/>
        <v>1</v>
      </c>
      <c r="J77" s="83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1:27">
      <c r="A78" s="81"/>
      <c r="B78" s="166"/>
      <c r="C78" s="167"/>
      <c r="D78" s="197" t="s">
        <v>29</v>
      </c>
      <c r="E78" s="171"/>
      <c r="F78" s="172"/>
      <c r="G78" s="101">
        <f t="shared" ref="G78:H78" si="26">SUM(G73:G77)</f>
        <v>1500000</v>
      </c>
      <c r="H78" s="101">
        <f t="shared" si="26"/>
        <v>1500000</v>
      </c>
      <c r="I78" s="96">
        <f t="shared" si="4"/>
        <v>1</v>
      </c>
      <c r="J78" s="83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1:27">
      <c r="A79" s="81"/>
      <c r="B79" s="167"/>
      <c r="C79" s="198" t="s">
        <v>70</v>
      </c>
      <c r="D79" s="171"/>
      <c r="E79" s="171"/>
      <c r="F79" s="172"/>
      <c r="G79" s="102">
        <f t="shared" ref="G79:H79" si="27">G78</f>
        <v>1500000</v>
      </c>
      <c r="H79" s="102">
        <f t="shared" si="27"/>
        <v>1500000</v>
      </c>
      <c r="I79" s="98">
        <f t="shared" si="4"/>
        <v>1</v>
      </c>
      <c r="J79" s="83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1:27">
      <c r="A80" s="81"/>
      <c r="B80" s="199" t="s">
        <v>306</v>
      </c>
      <c r="C80" s="171"/>
      <c r="D80" s="171"/>
      <c r="E80" s="171"/>
      <c r="F80" s="172"/>
      <c r="G80" s="103">
        <f t="shared" ref="G80:H80" si="28">SUM(G22,G35,G46,G59,G62,G72,G79)</f>
        <v>25941000</v>
      </c>
      <c r="H80" s="103">
        <f t="shared" si="28"/>
        <v>25634040</v>
      </c>
      <c r="I80" s="104">
        <f t="shared" si="4"/>
        <v>0.9881669943332948</v>
      </c>
      <c r="J80" s="83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1:27">
      <c r="A81" s="81"/>
      <c r="B81" s="81"/>
      <c r="C81" s="81"/>
      <c r="D81" s="81"/>
      <c r="E81" s="81"/>
      <c r="F81" s="81"/>
      <c r="G81" s="81"/>
      <c r="H81" s="81"/>
      <c r="I81" s="105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1:27">
      <c r="A82" s="81"/>
      <c r="B82" s="81"/>
      <c r="C82" s="81"/>
      <c r="D82" s="81"/>
      <c r="E82" s="81"/>
      <c r="F82" s="83"/>
      <c r="G82" s="84" t="s">
        <v>225</v>
      </c>
      <c r="H82" s="84" t="s">
        <v>226</v>
      </c>
      <c r="I82" s="84" t="s">
        <v>9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1:27">
      <c r="A83" s="81"/>
      <c r="B83" s="81"/>
      <c r="C83" s="81"/>
      <c r="D83" s="81"/>
      <c r="E83" s="81"/>
      <c r="F83" s="84" t="s">
        <v>1</v>
      </c>
      <c r="G83" s="106">
        <f t="shared" ref="G83:H83" si="29">G14</f>
        <v>29241000</v>
      </c>
      <c r="H83" s="107">
        <f t="shared" si="29"/>
        <v>29586541</v>
      </c>
      <c r="I83" s="108">
        <f t="shared" ref="I83:I84" si="30">H83/G83</f>
        <v>1.0118170035224514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1:27">
      <c r="A84" s="81"/>
      <c r="B84" s="81"/>
      <c r="C84" s="81"/>
      <c r="D84" s="81"/>
      <c r="E84" s="81"/>
      <c r="F84" s="84" t="s">
        <v>56</v>
      </c>
      <c r="G84" s="109">
        <f t="shared" ref="G84:H84" si="31">G80</f>
        <v>25941000</v>
      </c>
      <c r="H84" s="109">
        <f t="shared" si="31"/>
        <v>25634040</v>
      </c>
      <c r="I84" s="108">
        <f t="shared" si="30"/>
        <v>0.9881669943332948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1:27">
      <c r="A85" s="81"/>
      <c r="B85" s="81"/>
      <c r="C85" s="81"/>
      <c r="D85" s="81"/>
      <c r="E85" s="81"/>
      <c r="F85" s="84" t="s">
        <v>227</v>
      </c>
      <c r="G85" s="110">
        <f t="shared" ref="G85:H85" si="32">G83-G84</f>
        <v>3300000</v>
      </c>
      <c r="H85" s="107">
        <f t="shared" si="32"/>
        <v>3952501</v>
      </c>
      <c r="I85" s="11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1:27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1:27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1:27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1:27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1:27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spans="1:27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spans="1:27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1:27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spans="1:27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spans="1:27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1:27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1:27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1:27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27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1:27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1:27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1:27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1:27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1:27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1:27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1:27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1:27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1:27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1:27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1:27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1:27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1:27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1:27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1:27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1:27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1:27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1:27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1:27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1:27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1:27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1:27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1:27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1:27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1:27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1:27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1:27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1:27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1:27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1:27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1:27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1:27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1:27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1:27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1:27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1:27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1:27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1:27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1:27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1:27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1:27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1:27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1:27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1:27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1:27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1:27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1:27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1:27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1:27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1:27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1:27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1:27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1:27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1:27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1:27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1:27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1:27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1:27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1:27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1:27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1:27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1:27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1:27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1:27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1:27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1:27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1:27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1:27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1:27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spans="1:27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1:27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1:27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1:27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1:27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1:27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1:27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1:27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spans="1:27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1:27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1:27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1:27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1:27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1:2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1:2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spans="1:2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spans="1:2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spans="1:2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spans="1:2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spans="1:2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spans="1:27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spans="1:27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spans="1:27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spans="1:27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spans="1:27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spans="1:27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spans="1:27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1:27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1:27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1:27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1:27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1:27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1:27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1:27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1:27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spans="1:27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spans="1:27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spans="1:27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1:27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1:27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1:27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spans="1:27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1:27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spans="1:27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1:27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1:27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1:27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1:27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1:27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1:27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1:27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1:27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</row>
    <row r="253" spans="1:27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</row>
    <row r="254" spans="1:27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</row>
    <row r="255" spans="1:27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</row>
    <row r="256" spans="1:27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</row>
    <row r="257" spans="1:27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</row>
    <row r="258" spans="1:27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</row>
    <row r="259" spans="1:27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</row>
    <row r="260" spans="1:27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</row>
    <row r="261" spans="1:27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</row>
    <row r="262" spans="1:27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</row>
    <row r="263" spans="1:27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</row>
    <row r="264" spans="1:27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</row>
    <row r="265" spans="1:27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</row>
    <row r="266" spans="1:27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</row>
    <row r="267" spans="1:27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</row>
    <row r="268" spans="1:27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</row>
    <row r="269" spans="1:27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</row>
    <row r="270" spans="1:27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</row>
    <row r="271" spans="1:27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</row>
    <row r="272" spans="1:27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</row>
    <row r="273" spans="1:27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</row>
    <row r="274" spans="1:27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</row>
    <row r="275" spans="1:27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</row>
    <row r="276" spans="1:27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</row>
    <row r="277" spans="1:27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</row>
    <row r="278" spans="1:27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</row>
    <row r="279" spans="1:27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</row>
    <row r="280" spans="1:27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</row>
    <row r="281" spans="1:27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</row>
    <row r="282" spans="1:27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</row>
    <row r="283" spans="1:27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</row>
    <row r="284" spans="1:27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</row>
    <row r="285" spans="1:27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</row>
    <row r="286" spans="1:27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</row>
    <row r="287" spans="1:27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</row>
    <row r="288" spans="1:27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</row>
    <row r="289" spans="1:27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</row>
    <row r="290" spans="1:27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</row>
    <row r="291" spans="1:27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</row>
    <row r="292" spans="1:27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</row>
    <row r="293" spans="1:27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</row>
    <row r="294" spans="1:27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</row>
    <row r="295" spans="1:27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</row>
    <row r="296" spans="1:27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</row>
    <row r="297" spans="1:27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</row>
    <row r="298" spans="1:27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</row>
    <row r="299" spans="1:27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</row>
    <row r="300" spans="1:27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</row>
    <row r="301" spans="1:27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</row>
    <row r="302" spans="1:27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</row>
    <row r="303" spans="1:27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</row>
    <row r="304" spans="1:27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</row>
    <row r="305" spans="1:27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</row>
    <row r="306" spans="1:27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</row>
    <row r="307" spans="1:27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</row>
    <row r="308" spans="1:27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</row>
    <row r="309" spans="1:27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</row>
    <row r="310" spans="1:27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</row>
    <row r="311" spans="1:27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</row>
    <row r="312" spans="1:27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</row>
    <row r="313" spans="1:27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</row>
    <row r="314" spans="1:27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</row>
    <row r="315" spans="1:27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</row>
    <row r="316" spans="1:27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</row>
    <row r="317" spans="1:27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</row>
    <row r="318" spans="1:27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</row>
    <row r="319" spans="1:27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</row>
    <row r="320" spans="1:27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</row>
    <row r="321" spans="1:27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</row>
    <row r="322" spans="1:27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</row>
    <row r="323" spans="1:27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</row>
    <row r="324" spans="1:27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</row>
    <row r="325" spans="1:27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</row>
    <row r="326" spans="1:27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</row>
    <row r="327" spans="1:27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</row>
    <row r="328" spans="1:27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</row>
    <row r="329" spans="1:27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</row>
    <row r="330" spans="1:27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</row>
    <row r="331" spans="1:27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</row>
    <row r="332" spans="1:27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</row>
    <row r="333" spans="1:27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</row>
    <row r="334" spans="1:27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</row>
    <row r="335" spans="1:27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</row>
    <row r="336" spans="1:27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</row>
    <row r="337" spans="1:27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</row>
    <row r="338" spans="1:27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</row>
    <row r="339" spans="1:27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</row>
    <row r="340" spans="1:27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</row>
    <row r="341" spans="1:27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</row>
    <row r="342" spans="1:27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</row>
    <row r="343" spans="1:27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</row>
    <row r="344" spans="1:27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</row>
    <row r="345" spans="1:27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</row>
    <row r="346" spans="1:27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</row>
    <row r="347" spans="1:27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</row>
    <row r="348" spans="1:27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</row>
    <row r="349" spans="1:27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</row>
    <row r="350" spans="1:27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</row>
    <row r="351" spans="1:27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</row>
    <row r="352" spans="1:27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</row>
    <row r="353" spans="1:27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</row>
    <row r="354" spans="1:27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</row>
    <row r="355" spans="1:27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</row>
    <row r="356" spans="1:27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</row>
    <row r="357" spans="1:27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</row>
    <row r="358" spans="1:27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</row>
    <row r="359" spans="1:27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</row>
    <row r="360" spans="1:27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</row>
    <row r="361" spans="1:27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</row>
    <row r="362" spans="1:27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</row>
    <row r="363" spans="1:27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</row>
    <row r="364" spans="1:27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</row>
    <row r="365" spans="1:27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</row>
    <row r="366" spans="1:27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</row>
    <row r="367" spans="1:27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</row>
    <row r="368" spans="1:27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</row>
    <row r="369" spans="1:27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</row>
    <row r="370" spans="1:27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</row>
    <row r="371" spans="1:27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</row>
    <row r="372" spans="1:27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</row>
    <row r="373" spans="1:27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</row>
    <row r="374" spans="1:27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</row>
    <row r="375" spans="1:27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</row>
    <row r="376" spans="1:27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</row>
    <row r="377" spans="1:27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</row>
    <row r="378" spans="1:27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</row>
    <row r="379" spans="1:27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</row>
    <row r="380" spans="1:27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</row>
    <row r="381" spans="1:27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</row>
    <row r="382" spans="1:27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</row>
    <row r="383" spans="1:27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</row>
    <row r="384" spans="1:27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</row>
    <row r="385" spans="1:27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</row>
    <row r="386" spans="1:27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</row>
    <row r="387" spans="1:27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</row>
    <row r="388" spans="1:27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</row>
    <row r="389" spans="1:27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</row>
    <row r="390" spans="1:27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</row>
    <row r="391" spans="1:27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</row>
    <row r="392" spans="1:27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</row>
    <row r="393" spans="1:27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</row>
    <row r="394" spans="1:27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</row>
    <row r="395" spans="1:27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</row>
    <row r="396" spans="1:27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</row>
    <row r="397" spans="1:27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</row>
    <row r="398" spans="1:27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</row>
    <row r="399" spans="1:27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</row>
    <row r="400" spans="1:27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</row>
    <row r="401" spans="1:27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</row>
    <row r="402" spans="1:27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</row>
    <row r="403" spans="1:27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</row>
    <row r="404" spans="1:27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</row>
    <row r="405" spans="1:27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</row>
    <row r="406" spans="1:27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</row>
    <row r="407" spans="1:27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</row>
    <row r="408" spans="1:27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</row>
    <row r="409" spans="1:27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</row>
    <row r="410" spans="1:27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</row>
    <row r="411" spans="1:27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</row>
    <row r="412" spans="1:27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</row>
    <row r="413" spans="1:27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</row>
    <row r="414" spans="1:27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</row>
    <row r="415" spans="1:27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</row>
    <row r="416" spans="1:27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</row>
    <row r="417" spans="1:27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</row>
    <row r="418" spans="1:27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</row>
    <row r="419" spans="1:27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</row>
    <row r="420" spans="1:27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</row>
    <row r="421" spans="1:27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</row>
    <row r="422" spans="1:27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</row>
    <row r="423" spans="1:27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</row>
    <row r="424" spans="1:27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</row>
    <row r="425" spans="1:27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</row>
    <row r="426" spans="1:27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</row>
    <row r="427" spans="1:27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</row>
    <row r="428" spans="1:27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</row>
    <row r="429" spans="1:27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</row>
    <row r="430" spans="1:27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</row>
    <row r="431" spans="1:27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</row>
    <row r="432" spans="1:27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</row>
    <row r="433" spans="1:27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</row>
    <row r="434" spans="1:27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</row>
    <row r="435" spans="1:27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</row>
    <row r="436" spans="1:27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</row>
    <row r="437" spans="1:27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</row>
    <row r="438" spans="1:27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</row>
    <row r="439" spans="1:27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</row>
    <row r="440" spans="1:27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</row>
    <row r="441" spans="1:27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</row>
    <row r="442" spans="1:27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</row>
    <row r="443" spans="1:27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</row>
    <row r="444" spans="1:27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</row>
    <row r="445" spans="1:27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</row>
    <row r="446" spans="1:27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</row>
    <row r="447" spans="1:27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</row>
    <row r="448" spans="1:27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</row>
    <row r="449" spans="1:27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</row>
    <row r="450" spans="1:27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</row>
    <row r="451" spans="1:27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</row>
    <row r="452" spans="1:27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</row>
    <row r="453" spans="1:27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</row>
    <row r="454" spans="1:27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</row>
    <row r="455" spans="1:27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</row>
    <row r="456" spans="1:27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</row>
    <row r="457" spans="1:27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</row>
    <row r="458" spans="1:27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</row>
    <row r="459" spans="1:27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</row>
    <row r="460" spans="1:27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</row>
    <row r="461" spans="1:27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</row>
    <row r="462" spans="1:27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</row>
    <row r="463" spans="1:27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</row>
    <row r="464" spans="1:27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</row>
    <row r="465" spans="1:27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</row>
    <row r="466" spans="1:27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</row>
    <row r="467" spans="1:27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</row>
    <row r="468" spans="1:27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</row>
    <row r="469" spans="1:27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</row>
    <row r="470" spans="1:27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</row>
    <row r="471" spans="1:27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</row>
    <row r="472" spans="1:27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</row>
    <row r="473" spans="1:27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</row>
    <row r="474" spans="1:27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</row>
    <row r="475" spans="1:27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</row>
    <row r="476" spans="1:27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</row>
    <row r="477" spans="1:27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</row>
    <row r="478" spans="1:27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</row>
    <row r="479" spans="1:27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</row>
    <row r="480" spans="1:27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</row>
    <row r="481" spans="1:27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</row>
    <row r="482" spans="1:27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</row>
    <row r="483" spans="1:27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</row>
    <row r="484" spans="1:27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</row>
    <row r="485" spans="1:27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</row>
    <row r="486" spans="1:27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</row>
    <row r="487" spans="1:27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</row>
    <row r="488" spans="1:27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</row>
    <row r="489" spans="1:27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</row>
    <row r="490" spans="1:27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</row>
    <row r="491" spans="1:27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</row>
    <row r="492" spans="1:27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</row>
    <row r="493" spans="1:27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</row>
    <row r="494" spans="1:27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</row>
    <row r="495" spans="1:27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</row>
    <row r="496" spans="1:27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</row>
    <row r="497" spans="1:27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</row>
    <row r="498" spans="1:27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</row>
    <row r="499" spans="1:27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</row>
    <row r="500" spans="1:27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</row>
    <row r="501" spans="1:27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</row>
    <row r="502" spans="1:27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</row>
    <row r="503" spans="1:27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</row>
    <row r="504" spans="1:27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</row>
    <row r="505" spans="1:27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</row>
    <row r="506" spans="1:27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</row>
    <row r="507" spans="1:27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</row>
    <row r="508" spans="1:27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</row>
    <row r="509" spans="1:27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</row>
    <row r="510" spans="1:27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</row>
    <row r="511" spans="1:27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</row>
    <row r="512" spans="1:27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</row>
    <row r="513" spans="1:27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</row>
    <row r="514" spans="1:27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</row>
    <row r="515" spans="1:27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</row>
    <row r="516" spans="1:27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</row>
    <row r="517" spans="1:27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</row>
    <row r="518" spans="1:27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</row>
    <row r="519" spans="1:27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</row>
    <row r="520" spans="1:27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</row>
    <row r="521" spans="1:27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</row>
    <row r="522" spans="1:27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</row>
    <row r="523" spans="1:27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</row>
    <row r="524" spans="1:27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</row>
    <row r="525" spans="1:27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</row>
    <row r="526" spans="1:27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</row>
    <row r="527" spans="1:27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</row>
    <row r="528" spans="1:27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</row>
    <row r="529" spans="1:27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</row>
    <row r="530" spans="1:27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</row>
    <row r="531" spans="1:27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</row>
    <row r="532" spans="1:27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</row>
    <row r="533" spans="1:27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</row>
    <row r="534" spans="1:27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</row>
    <row r="535" spans="1:27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</row>
    <row r="536" spans="1:27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</row>
    <row r="537" spans="1:27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</row>
    <row r="538" spans="1:27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</row>
    <row r="539" spans="1:27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</row>
    <row r="540" spans="1:27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</row>
    <row r="541" spans="1:27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</row>
    <row r="542" spans="1:27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</row>
    <row r="543" spans="1:27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</row>
    <row r="544" spans="1:27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</row>
    <row r="545" spans="1:27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</row>
    <row r="546" spans="1:27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</row>
    <row r="547" spans="1:27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</row>
    <row r="548" spans="1:27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</row>
    <row r="549" spans="1:27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</row>
    <row r="550" spans="1:27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</row>
    <row r="551" spans="1:27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</row>
    <row r="552" spans="1:27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</row>
    <row r="553" spans="1:27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</row>
    <row r="554" spans="1:27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</row>
    <row r="555" spans="1:27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</row>
    <row r="556" spans="1:27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</row>
    <row r="557" spans="1:27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</row>
    <row r="558" spans="1:27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</row>
    <row r="559" spans="1:27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</row>
    <row r="560" spans="1:27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</row>
    <row r="561" spans="1:27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</row>
    <row r="562" spans="1:27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</row>
    <row r="563" spans="1:27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</row>
    <row r="564" spans="1:27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</row>
    <row r="565" spans="1:27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</row>
    <row r="566" spans="1:27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</row>
    <row r="567" spans="1:27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</row>
    <row r="568" spans="1:27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</row>
    <row r="569" spans="1:27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</row>
    <row r="570" spans="1:27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</row>
    <row r="571" spans="1:27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</row>
    <row r="572" spans="1:27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</row>
    <row r="573" spans="1:27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</row>
    <row r="574" spans="1:27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</row>
    <row r="575" spans="1:27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</row>
    <row r="576" spans="1:27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</row>
    <row r="577" spans="1:27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</row>
    <row r="578" spans="1:27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</row>
    <row r="579" spans="1:27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</row>
    <row r="580" spans="1:27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</row>
    <row r="581" spans="1:27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</row>
    <row r="582" spans="1:27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</row>
    <row r="583" spans="1:27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</row>
    <row r="584" spans="1:27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</row>
    <row r="585" spans="1:27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</row>
    <row r="586" spans="1:27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</row>
    <row r="587" spans="1:27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</row>
    <row r="588" spans="1:27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</row>
    <row r="589" spans="1:27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</row>
    <row r="590" spans="1:27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</row>
    <row r="591" spans="1:27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</row>
    <row r="592" spans="1:27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</row>
    <row r="593" spans="1:27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</row>
    <row r="594" spans="1:27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</row>
    <row r="595" spans="1:27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</row>
    <row r="596" spans="1:27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</row>
    <row r="597" spans="1:27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</row>
    <row r="598" spans="1:27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</row>
    <row r="599" spans="1:27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</row>
    <row r="600" spans="1:27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</row>
    <row r="601" spans="1:27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</row>
    <row r="602" spans="1:27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</row>
    <row r="603" spans="1:27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</row>
    <row r="604" spans="1:27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</row>
    <row r="605" spans="1:27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</row>
    <row r="606" spans="1:27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</row>
    <row r="607" spans="1:27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</row>
    <row r="608" spans="1:27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</row>
    <row r="609" spans="1:27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</row>
    <row r="610" spans="1:27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</row>
    <row r="611" spans="1:27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</row>
    <row r="612" spans="1:27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</row>
    <row r="613" spans="1:27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</row>
    <row r="614" spans="1:27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</row>
    <row r="615" spans="1:27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</row>
    <row r="616" spans="1:27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</row>
    <row r="617" spans="1:27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</row>
    <row r="618" spans="1:27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</row>
    <row r="619" spans="1:27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</row>
    <row r="620" spans="1:27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</row>
    <row r="621" spans="1:27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</row>
    <row r="622" spans="1:27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</row>
    <row r="623" spans="1:27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</row>
    <row r="624" spans="1:27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</row>
    <row r="625" spans="1:27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</row>
    <row r="626" spans="1:27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</row>
    <row r="627" spans="1:27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</row>
    <row r="628" spans="1:27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</row>
    <row r="629" spans="1:27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</row>
    <row r="630" spans="1:27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</row>
    <row r="631" spans="1:27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</row>
    <row r="632" spans="1:27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</row>
    <row r="633" spans="1:27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</row>
    <row r="634" spans="1:27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</row>
    <row r="635" spans="1:27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</row>
    <row r="636" spans="1:27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</row>
    <row r="637" spans="1:27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</row>
    <row r="638" spans="1:27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</row>
    <row r="639" spans="1:27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</row>
    <row r="640" spans="1:27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</row>
    <row r="641" spans="1:27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</row>
    <row r="642" spans="1:27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</row>
    <row r="643" spans="1:27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</row>
    <row r="644" spans="1:27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</row>
    <row r="645" spans="1:27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</row>
    <row r="646" spans="1:27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</row>
    <row r="647" spans="1:27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</row>
    <row r="648" spans="1:27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</row>
    <row r="649" spans="1:27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</row>
    <row r="650" spans="1:27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</row>
    <row r="651" spans="1:27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</row>
    <row r="652" spans="1:27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</row>
    <row r="653" spans="1:27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</row>
    <row r="654" spans="1:27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</row>
    <row r="655" spans="1:27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</row>
    <row r="656" spans="1:27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</row>
    <row r="657" spans="1:27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</row>
    <row r="658" spans="1:27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</row>
    <row r="659" spans="1:27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</row>
    <row r="660" spans="1:27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</row>
    <row r="661" spans="1:27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</row>
    <row r="662" spans="1:27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</row>
    <row r="663" spans="1:27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</row>
    <row r="664" spans="1:27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</row>
    <row r="665" spans="1:27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</row>
    <row r="666" spans="1:27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</row>
    <row r="667" spans="1:27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</row>
    <row r="668" spans="1:27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</row>
    <row r="669" spans="1:27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</row>
    <row r="670" spans="1:27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</row>
    <row r="671" spans="1:27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</row>
    <row r="672" spans="1:27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</row>
    <row r="673" spans="1:27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</row>
    <row r="674" spans="1:27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</row>
    <row r="675" spans="1:27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</row>
    <row r="676" spans="1:27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</row>
    <row r="677" spans="1:27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</row>
    <row r="678" spans="1:27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</row>
    <row r="679" spans="1:27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</row>
    <row r="680" spans="1:27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</row>
    <row r="681" spans="1:27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</row>
    <row r="682" spans="1:27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</row>
    <row r="683" spans="1:27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</row>
    <row r="684" spans="1:27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</row>
    <row r="685" spans="1:27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</row>
    <row r="686" spans="1:27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</row>
    <row r="687" spans="1:27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</row>
    <row r="688" spans="1:27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</row>
    <row r="689" spans="1:27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</row>
    <row r="690" spans="1:27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</row>
    <row r="691" spans="1:27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</row>
    <row r="692" spans="1:27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</row>
    <row r="693" spans="1:27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</row>
    <row r="694" spans="1:27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</row>
    <row r="695" spans="1:27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</row>
    <row r="696" spans="1:27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</row>
    <row r="697" spans="1:27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</row>
    <row r="698" spans="1:27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</row>
    <row r="699" spans="1:27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</row>
    <row r="700" spans="1:27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</row>
    <row r="701" spans="1:27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</row>
    <row r="702" spans="1:27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</row>
    <row r="703" spans="1:27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</row>
    <row r="704" spans="1:27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</row>
    <row r="705" spans="1:27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</row>
    <row r="706" spans="1:27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</row>
    <row r="707" spans="1:27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</row>
    <row r="708" spans="1:27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</row>
    <row r="709" spans="1:27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</row>
    <row r="710" spans="1:27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</row>
    <row r="711" spans="1:27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</row>
    <row r="712" spans="1:27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</row>
    <row r="713" spans="1:27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</row>
    <row r="714" spans="1:27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</row>
    <row r="715" spans="1:27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</row>
    <row r="716" spans="1:27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</row>
    <row r="717" spans="1:27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</row>
    <row r="718" spans="1:27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</row>
    <row r="719" spans="1:27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</row>
    <row r="720" spans="1:27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</row>
    <row r="721" spans="1:27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</row>
    <row r="722" spans="1:27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</row>
    <row r="723" spans="1:27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</row>
    <row r="724" spans="1:27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</row>
    <row r="725" spans="1:27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</row>
    <row r="726" spans="1:27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</row>
    <row r="727" spans="1:27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</row>
    <row r="728" spans="1:27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</row>
    <row r="729" spans="1:27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</row>
    <row r="730" spans="1:27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</row>
    <row r="731" spans="1:27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</row>
    <row r="732" spans="1:27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</row>
    <row r="733" spans="1:27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</row>
    <row r="734" spans="1:27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</row>
    <row r="735" spans="1:27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</row>
    <row r="736" spans="1:27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</row>
    <row r="737" spans="1:27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</row>
    <row r="738" spans="1:27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</row>
    <row r="739" spans="1:27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</row>
    <row r="740" spans="1:27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</row>
    <row r="741" spans="1:27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</row>
    <row r="742" spans="1:27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</row>
    <row r="743" spans="1:27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</row>
    <row r="744" spans="1:27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</row>
    <row r="745" spans="1:27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</row>
    <row r="746" spans="1:27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</row>
    <row r="747" spans="1:27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</row>
    <row r="748" spans="1:27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</row>
    <row r="749" spans="1:27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</row>
    <row r="750" spans="1:27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</row>
    <row r="751" spans="1:27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</row>
    <row r="752" spans="1:27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</row>
    <row r="753" spans="1:27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</row>
    <row r="754" spans="1:27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</row>
    <row r="755" spans="1:27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</row>
    <row r="756" spans="1:27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</row>
    <row r="757" spans="1:27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</row>
    <row r="758" spans="1:27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</row>
    <row r="759" spans="1:27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</row>
    <row r="760" spans="1:27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</row>
    <row r="761" spans="1:27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</row>
    <row r="762" spans="1:27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</row>
    <row r="763" spans="1:27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</row>
    <row r="764" spans="1:27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</row>
    <row r="765" spans="1:27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</row>
    <row r="766" spans="1:27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</row>
    <row r="767" spans="1:27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</row>
    <row r="768" spans="1:27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</row>
    <row r="769" spans="1:27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</row>
    <row r="770" spans="1:27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</row>
    <row r="771" spans="1:27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</row>
    <row r="772" spans="1:27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</row>
    <row r="773" spans="1:27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</row>
    <row r="774" spans="1:27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</row>
    <row r="775" spans="1:27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</row>
    <row r="776" spans="1:27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</row>
    <row r="777" spans="1:27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</row>
    <row r="778" spans="1:27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</row>
    <row r="779" spans="1:27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</row>
    <row r="780" spans="1:27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</row>
    <row r="781" spans="1:27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</row>
    <row r="782" spans="1:27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</row>
    <row r="783" spans="1:27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</row>
    <row r="784" spans="1:27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</row>
    <row r="785" spans="1:27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</row>
    <row r="786" spans="1:27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</row>
    <row r="787" spans="1:27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</row>
    <row r="788" spans="1:27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</row>
    <row r="789" spans="1:27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</row>
    <row r="790" spans="1:27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</row>
    <row r="791" spans="1:27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</row>
    <row r="792" spans="1:27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</row>
    <row r="793" spans="1:27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</row>
    <row r="794" spans="1:27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</row>
    <row r="795" spans="1:27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</row>
    <row r="796" spans="1:27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</row>
    <row r="797" spans="1:27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</row>
    <row r="798" spans="1:27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</row>
    <row r="799" spans="1:27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</row>
    <row r="800" spans="1:27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</row>
    <row r="801" spans="1:27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</row>
    <row r="802" spans="1:27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</row>
    <row r="803" spans="1:27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</row>
    <row r="804" spans="1:27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</row>
    <row r="805" spans="1:27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</row>
    <row r="806" spans="1:27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</row>
    <row r="807" spans="1:27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</row>
    <row r="808" spans="1:27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</row>
    <row r="809" spans="1:27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</row>
    <row r="810" spans="1:27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</row>
    <row r="811" spans="1:27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</row>
    <row r="812" spans="1:27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</row>
    <row r="813" spans="1:27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</row>
    <row r="814" spans="1:27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</row>
    <row r="815" spans="1:27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</row>
    <row r="816" spans="1:27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</row>
    <row r="817" spans="1:27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</row>
    <row r="818" spans="1:27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</row>
    <row r="819" spans="1:27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</row>
    <row r="820" spans="1:27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</row>
    <row r="821" spans="1:27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</row>
    <row r="822" spans="1:27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</row>
    <row r="823" spans="1:27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</row>
    <row r="824" spans="1:27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</row>
    <row r="825" spans="1:27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</row>
    <row r="826" spans="1:27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</row>
    <row r="827" spans="1:27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</row>
    <row r="828" spans="1:27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</row>
    <row r="829" spans="1:27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</row>
    <row r="830" spans="1:27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</row>
    <row r="831" spans="1:27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</row>
    <row r="832" spans="1:27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</row>
    <row r="833" spans="1:27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</row>
    <row r="834" spans="1:27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</row>
    <row r="835" spans="1:27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</row>
    <row r="836" spans="1:27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</row>
    <row r="837" spans="1:27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</row>
    <row r="838" spans="1:27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</row>
    <row r="839" spans="1:27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</row>
    <row r="840" spans="1:27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</row>
    <row r="841" spans="1:27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</row>
    <row r="842" spans="1:27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</row>
    <row r="843" spans="1:27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</row>
    <row r="844" spans="1:27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</row>
    <row r="845" spans="1:27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</row>
    <row r="846" spans="1:27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</row>
    <row r="847" spans="1:27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</row>
    <row r="848" spans="1:27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</row>
    <row r="849" spans="1:27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</row>
    <row r="850" spans="1:27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</row>
    <row r="851" spans="1:27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</row>
    <row r="852" spans="1:27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</row>
    <row r="853" spans="1:27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</row>
    <row r="854" spans="1:27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</row>
    <row r="855" spans="1:27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</row>
    <row r="856" spans="1:27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</row>
    <row r="857" spans="1:27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</row>
    <row r="858" spans="1:27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</row>
    <row r="859" spans="1:27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</row>
    <row r="860" spans="1:27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</row>
    <row r="861" spans="1:27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</row>
    <row r="862" spans="1:27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</row>
    <row r="863" spans="1:27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</row>
    <row r="864" spans="1:27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</row>
    <row r="865" spans="1:27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</row>
    <row r="866" spans="1:27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</row>
    <row r="867" spans="1:27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</row>
    <row r="868" spans="1:27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</row>
    <row r="869" spans="1:27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</row>
    <row r="870" spans="1:27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</row>
    <row r="871" spans="1:27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</row>
    <row r="872" spans="1:27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</row>
    <row r="873" spans="1:27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</row>
    <row r="874" spans="1:27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</row>
    <row r="875" spans="1:27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</row>
    <row r="876" spans="1:27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</row>
    <row r="877" spans="1:27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</row>
    <row r="878" spans="1:27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</row>
    <row r="879" spans="1:27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</row>
    <row r="880" spans="1:27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</row>
    <row r="881" spans="1:27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</row>
    <row r="882" spans="1:27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</row>
    <row r="883" spans="1:27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</row>
    <row r="884" spans="1:27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</row>
    <row r="885" spans="1:27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</row>
    <row r="886" spans="1:27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</row>
    <row r="887" spans="1:27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</row>
    <row r="888" spans="1:27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</row>
    <row r="889" spans="1:27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</row>
    <row r="890" spans="1:27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</row>
    <row r="891" spans="1:27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</row>
    <row r="892" spans="1:27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</row>
    <row r="893" spans="1:27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</row>
    <row r="894" spans="1:27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</row>
    <row r="895" spans="1:27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</row>
    <row r="896" spans="1:27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</row>
    <row r="897" spans="1:27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</row>
    <row r="898" spans="1:27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</row>
    <row r="899" spans="1:27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</row>
    <row r="900" spans="1:27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</row>
    <row r="901" spans="1:27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</row>
    <row r="902" spans="1:27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</row>
    <row r="903" spans="1:27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</row>
    <row r="904" spans="1:27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</row>
    <row r="905" spans="1:27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</row>
    <row r="906" spans="1:27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</row>
    <row r="907" spans="1:27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</row>
    <row r="908" spans="1:27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</row>
    <row r="909" spans="1:27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</row>
    <row r="910" spans="1:27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</row>
    <row r="911" spans="1:27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</row>
    <row r="912" spans="1:27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</row>
    <row r="913" spans="1:27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</row>
    <row r="914" spans="1:27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</row>
    <row r="915" spans="1:27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</row>
    <row r="916" spans="1:27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</row>
    <row r="917" spans="1:27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</row>
    <row r="918" spans="1:27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</row>
    <row r="919" spans="1:27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</row>
    <row r="920" spans="1:27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</row>
    <row r="921" spans="1:27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</row>
    <row r="922" spans="1:27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</row>
    <row r="923" spans="1:27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</row>
    <row r="924" spans="1:27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</row>
    <row r="925" spans="1:27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</row>
    <row r="926" spans="1:27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</row>
    <row r="927" spans="1:27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</row>
    <row r="928" spans="1:27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</row>
    <row r="929" spans="1:27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</row>
    <row r="930" spans="1:27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</row>
    <row r="931" spans="1:27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</row>
    <row r="932" spans="1:27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</row>
    <row r="933" spans="1:27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</row>
    <row r="934" spans="1:27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</row>
    <row r="935" spans="1:27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</row>
    <row r="936" spans="1:27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</row>
    <row r="937" spans="1:27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</row>
    <row r="938" spans="1:27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</row>
    <row r="939" spans="1:27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</row>
    <row r="940" spans="1:27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</row>
    <row r="941" spans="1:27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</row>
    <row r="942" spans="1:27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</row>
    <row r="943" spans="1:27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</row>
    <row r="944" spans="1:27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</row>
    <row r="945" spans="1:27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</row>
    <row r="946" spans="1:27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</row>
    <row r="947" spans="1:27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</row>
    <row r="948" spans="1:27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</row>
    <row r="949" spans="1:27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</row>
    <row r="950" spans="1:27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</row>
    <row r="951" spans="1:27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</row>
    <row r="952" spans="1:27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</row>
    <row r="953" spans="1:27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</row>
    <row r="954" spans="1:27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</row>
    <row r="955" spans="1:27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</row>
    <row r="956" spans="1:27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</row>
    <row r="957" spans="1:27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</row>
    <row r="958" spans="1:27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</row>
    <row r="959" spans="1:27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</row>
    <row r="960" spans="1:27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</row>
    <row r="961" spans="1:27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</row>
    <row r="962" spans="1:27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</row>
    <row r="963" spans="1:27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</row>
    <row r="964" spans="1:27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</row>
    <row r="965" spans="1:27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</row>
    <row r="966" spans="1:27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</row>
    <row r="967" spans="1:27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</row>
    <row r="968" spans="1:27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</row>
    <row r="969" spans="1:27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</row>
    <row r="970" spans="1:27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</row>
    <row r="971" spans="1:27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</row>
    <row r="972" spans="1:27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</row>
    <row r="973" spans="1:27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</row>
    <row r="974" spans="1:27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</row>
    <row r="975" spans="1:27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</row>
    <row r="976" spans="1:27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</row>
    <row r="977" spans="1:27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</row>
    <row r="978" spans="1:27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</row>
    <row r="979" spans="1:27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</row>
    <row r="980" spans="1:27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</row>
    <row r="981" spans="1:27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</row>
    <row r="982" spans="1:27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</row>
    <row r="983" spans="1:27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</row>
    <row r="984" spans="1:27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</row>
    <row r="985" spans="1:27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</row>
    <row r="986" spans="1:27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</row>
    <row r="987" spans="1:27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</row>
    <row r="988" spans="1:27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</row>
    <row r="989" spans="1:27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</row>
    <row r="990" spans="1:27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</row>
    <row r="991" spans="1:27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</row>
    <row r="992" spans="1:27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</row>
    <row r="993" spans="1:27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</row>
    <row r="994" spans="1:27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</row>
    <row r="995" spans="1:27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</row>
    <row r="996" spans="1:27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</row>
    <row r="997" spans="1:27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</row>
    <row r="998" spans="1:27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</row>
    <row r="999" spans="1:27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</row>
    <row r="1000" spans="1:27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</row>
    <row r="1001" spans="1:27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</row>
  </sheetData>
  <mergeCells count="52">
    <mergeCell ref="C43:C45"/>
    <mergeCell ref="D45:F45"/>
    <mergeCell ref="B36:B46"/>
    <mergeCell ref="B47:B59"/>
    <mergeCell ref="B60:B62"/>
    <mergeCell ref="C36:C39"/>
    <mergeCell ref="D39:F39"/>
    <mergeCell ref="C40:C42"/>
    <mergeCell ref="D42:F42"/>
    <mergeCell ref="C46:F46"/>
    <mergeCell ref="C62:F62"/>
    <mergeCell ref="C23:C26"/>
    <mergeCell ref="D26:F26"/>
    <mergeCell ref="C27:C30"/>
    <mergeCell ref="D30:F30"/>
    <mergeCell ref="D14:F14"/>
    <mergeCell ref="B16:J16"/>
    <mergeCell ref="B18:B22"/>
    <mergeCell ref="C18:C21"/>
    <mergeCell ref="D21:F21"/>
    <mergeCell ref="C22:F22"/>
    <mergeCell ref="B23:B35"/>
    <mergeCell ref="C35:F35"/>
    <mergeCell ref="C31:C34"/>
    <mergeCell ref="D34:F34"/>
    <mergeCell ref="C3:J3"/>
    <mergeCell ref="C5:C14"/>
    <mergeCell ref="D5:D7"/>
    <mergeCell ref="D8:F8"/>
    <mergeCell ref="D10:F10"/>
    <mergeCell ref="D11:D12"/>
    <mergeCell ref="D13:F13"/>
    <mergeCell ref="B80:F80"/>
    <mergeCell ref="C60:C61"/>
    <mergeCell ref="D61:F61"/>
    <mergeCell ref="C63:C69"/>
    <mergeCell ref="D69:F69"/>
    <mergeCell ref="C70:C71"/>
    <mergeCell ref="D71:F71"/>
    <mergeCell ref="C72:F72"/>
    <mergeCell ref="C59:F59"/>
    <mergeCell ref="B63:B72"/>
    <mergeCell ref="B73:B79"/>
    <mergeCell ref="C73:C78"/>
    <mergeCell ref="D78:F78"/>
    <mergeCell ref="C79:F79"/>
    <mergeCell ref="C47:C52"/>
    <mergeCell ref="D52:F52"/>
    <mergeCell ref="C53:C56"/>
    <mergeCell ref="D56:F56"/>
    <mergeCell ref="C57:C58"/>
    <mergeCell ref="D58:F58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2"/>
  <sheetViews>
    <sheetView workbookViewId="0"/>
  </sheetViews>
  <sheetFormatPr baseColWidth="10" defaultColWidth="14.5" defaultRowHeight="15" customHeight="1"/>
  <sheetData>
    <row r="1" spans="1:29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>
      <c r="A2" s="112"/>
      <c r="B2" s="201" t="s">
        <v>307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>
      <c r="A3" s="112"/>
      <c r="B3" s="112"/>
      <c r="C3" s="112"/>
      <c r="D3" s="112"/>
      <c r="E3" s="112"/>
      <c r="F3" s="112"/>
      <c r="G3" s="113"/>
      <c r="H3" s="113"/>
      <c r="I3" s="113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>
      <c r="A4" s="112"/>
      <c r="B4" s="114" t="s">
        <v>308</v>
      </c>
      <c r="C4" s="114" t="s">
        <v>309</v>
      </c>
      <c r="D4" s="114" t="s">
        <v>310</v>
      </c>
      <c r="E4" s="114" t="s">
        <v>6</v>
      </c>
      <c r="F4" s="114" t="s">
        <v>311</v>
      </c>
      <c r="G4" s="115" t="s">
        <v>1</v>
      </c>
      <c r="H4" s="115" t="s">
        <v>56</v>
      </c>
      <c r="I4" s="115" t="s">
        <v>227</v>
      </c>
      <c r="J4" s="114" t="s">
        <v>312</v>
      </c>
      <c r="K4" s="114" t="s">
        <v>313</v>
      </c>
      <c r="L4" s="114" t="s">
        <v>314</v>
      </c>
      <c r="M4" s="114" t="s">
        <v>10</v>
      </c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>
      <c r="A5" s="112"/>
      <c r="B5" s="116" t="s">
        <v>315</v>
      </c>
      <c r="C5" s="116" t="s">
        <v>316</v>
      </c>
      <c r="D5" s="116" t="s">
        <v>317</v>
      </c>
      <c r="E5" s="116" t="s">
        <v>318</v>
      </c>
      <c r="F5" s="116" t="s">
        <v>319</v>
      </c>
      <c r="G5" s="117"/>
      <c r="H5" s="118" t="s">
        <v>320</v>
      </c>
      <c r="I5" s="119" t="s">
        <v>227</v>
      </c>
      <c r="J5" s="116" t="s">
        <v>315</v>
      </c>
      <c r="K5" s="116" t="s">
        <v>321</v>
      </c>
      <c r="L5" s="116" t="s">
        <v>322</v>
      </c>
      <c r="M5" s="116" t="s">
        <v>323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ht="15" customHeight="1">
      <c r="A6" s="120"/>
      <c r="B6" s="121">
        <v>20210918</v>
      </c>
      <c r="C6" s="121" t="s">
        <v>324</v>
      </c>
      <c r="D6" s="121" t="s">
        <v>24</v>
      </c>
      <c r="E6" s="121" t="s">
        <v>25</v>
      </c>
      <c r="F6" s="121" t="s">
        <v>325</v>
      </c>
      <c r="G6" s="122">
        <v>4977</v>
      </c>
      <c r="H6" s="122"/>
      <c r="I6" s="123">
        <f>G6</f>
        <v>4977</v>
      </c>
      <c r="J6" s="121">
        <v>20210918</v>
      </c>
      <c r="K6" s="124"/>
      <c r="L6" s="124"/>
      <c r="M6" s="124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29">
      <c r="A7" s="112"/>
      <c r="B7" s="125">
        <v>20210918</v>
      </c>
      <c r="C7" s="125" t="s">
        <v>324</v>
      </c>
      <c r="D7" s="125" t="s">
        <v>24</v>
      </c>
      <c r="E7" s="125" t="s">
        <v>25</v>
      </c>
      <c r="F7" s="125" t="s">
        <v>325</v>
      </c>
      <c r="G7" s="126">
        <v>1</v>
      </c>
      <c r="H7" s="127"/>
      <c r="I7" s="128">
        <f>I6+G7</f>
        <v>4978</v>
      </c>
      <c r="J7" s="125">
        <v>20210918</v>
      </c>
      <c r="K7" s="129"/>
      <c r="L7" s="129"/>
      <c r="M7" s="129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</row>
    <row r="8" spans="1:29">
      <c r="A8" s="112"/>
      <c r="B8" s="125">
        <v>20211005</v>
      </c>
      <c r="C8" s="125" t="s">
        <v>324</v>
      </c>
      <c r="D8" s="125" t="s">
        <v>24</v>
      </c>
      <c r="E8" s="125" t="s">
        <v>87</v>
      </c>
      <c r="F8" s="125" t="s">
        <v>326</v>
      </c>
      <c r="G8" s="126"/>
      <c r="H8" s="126">
        <v>4978</v>
      </c>
      <c r="I8" s="128">
        <f>I7-H8+G8</f>
        <v>0</v>
      </c>
      <c r="J8" s="125"/>
      <c r="K8" s="129"/>
      <c r="L8" s="129"/>
      <c r="M8" s="129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>
      <c r="A9" s="112"/>
      <c r="B9" s="125">
        <v>20211005</v>
      </c>
      <c r="C9" s="129" t="s">
        <v>324</v>
      </c>
      <c r="D9" s="129" t="s">
        <v>14</v>
      </c>
      <c r="E9" s="129" t="s">
        <v>15</v>
      </c>
      <c r="F9" s="129" t="s">
        <v>325</v>
      </c>
      <c r="G9" s="126">
        <v>1050487</v>
      </c>
      <c r="H9" s="127"/>
      <c r="I9" s="128">
        <f>G9-H9+I8</f>
        <v>1050487</v>
      </c>
      <c r="J9" s="125">
        <v>20211005</v>
      </c>
      <c r="K9" s="129"/>
      <c r="L9" s="129"/>
      <c r="M9" s="129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</row>
    <row r="10" spans="1:29">
      <c r="A10" s="112"/>
      <c r="B10" s="125">
        <v>20211018</v>
      </c>
      <c r="C10" s="129" t="s">
        <v>324</v>
      </c>
      <c r="D10" s="130" t="s">
        <v>20</v>
      </c>
      <c r="E10" s="125" t="s">
        <v>21</v>
      </c>
      <c r="F10" s="129" t="s">
        <v>325</v>
      </c>
      <c r="G10" s="126">
        <v>1</v>
      </c>
      <c r="H10" s="127"/>
      <c r="I10" s="128">
        <f t="shared" ref="I10:I19" si="0">I9+G10-H10</f>
        <v>1050488</v>
      </c>
      <c r="J10" s="125">
        <v>20211018</v>
      </c>
      <c r="K10" s="129"/>
      <c r="L10" s="129"/>
      <c r="M10" s="129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1:29">
      <c r="A11" s="112"/>
      <c r="B11" s="125">
        <v>20211018</v>
      </c>
      <c r="C11" s="129" t="s">
        <v>324</v>
      </c>
      <c r="D11" s="130" t="s">
        <v>327</v>
      </c>
      <c r="E11" s="125" t="s">
        <v>69</v>
      </c>
      <c r="F11" s="129" t="s">
        <v>325</v>
      </c>
      <c r="G11" s="127"/>
      <c r="H11" s="126">
        <v>63800</v>
      </c>
      <c r="I11" s="128">
        <f t="shared" si="0"/>
        <v>986688</v>
      </c>
      <c r="J11" s="125">
        <v>20211018</v>
      </c>
      <c r="K11" s="129"/>
      <c r="L11" s="129"/>
      <c r="M11" s="129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>
      <c r="A12" s="112"/>
      <c r="B12" s="125">
        <v>20211213</v>
      </c>
      <c r="C12" s="129" t="s">
        <v>324</v>
      </c>
      <c r="D12" s="125" t="s">
        <v>68</v>
      </c>
      <c r="E12" s="125" t="s">
        <v>69</v>
      </c>
      <c r="F12" s="129" t="s">
        <v>325</v>
      </c>
      <c r="G12" s="127"/>
      <c r="H12" s="126">
        <v>63700</v>
      </c>
      <c r="I12" s="128">
        <f t="shared" si="0"/>
        <v>922988</v>
      </c>
      <c r="J12" s="125">
        <v>20211213</v>
      </c>
      <c r="K12" s="129"/>
      <c r="L12" s="129"/>
      <c r="M12" s="129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1:29">
      <c r="A13" s="112"/>
      <c r="B13" s="125">
        <v>20211218</v>
      </c>
      <c r="C13" s="129" t="s">
        <v>324</v>
      </c>
      <c r="D13" s="131" t="s">
        <v>27</v>
      </c>
      <c r="E13" s="125" t="s">
        <v>28</v>
      </c>
      <c r="F13" s="129" t="s">
        <v>325</v>
      </c>
      <c r="G13" s="126">
        <v>181</v>
      </c>
      <c r="H13" s="127"/>
      <c r="I13" s="128">
        <f t="shared" si="0"/>
        <v>923169</v>
      </c>
      <c r="J13" s="125">
        <v>20211218</v>
      </c>
      <c r="K13" s="129"/>
      <c r="L13" s="129"/>
      <c r="M13" s="129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1:29">
      <c r="A14" s="112"/>
      <c r="B14" s="125">
        <v>20211219</v>
      </c>
      <c r="C14" s="129" t="s">
        <v>324</v>
      </c>
      <c r="D14" s="125" t="s">
        <v>18</v>
      </c>
      <c r="E14" s="129" t="s">
        <v>19</v>
      </c>
      <c r="F14" s="129" t="s">
        <v>325</v>
      </c>
      <c r="G14" s="126">
        <v>1153840</v>
      </c>
      <c r="H14" s="127"/>
      <c r="I14" s="128">
        <f t="shared" si="0"/>
        <v>2077009</v>
      </c>
      <c r="J14" s="125">
        <v>20211219</v>
      </c>
      <c r="K14" s="129"/>
      <c r="L14" s="129"/>
      <c r="M14" s="129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1:29">
      <c r="A15" s="112"/>
      <c r="B15" s="125">
        <v>20211220</v>
      </c>
      <c r="C15" s="129" t="s">
        <v>324</v>
      </c>
      <c r="D15" s="130" t="s">
        <v>328</v>
      </c>
      <c r="E15" s="125" t="s">
        <v>86</v>
      </c>
      <c r="F15" s="125" t="s">
        <v>326</v>
      </c>
      <c r="G15" s="127"/>
      <c r="H15" s="126">
        <v>230768</v>
      </c>
      <c r="I15" s="128">
        <f t="shared" si="0"/>
        <v>1846241</v>
      </c>
      <c r="J15" s="125">
        <v>20211220</v>
      </c>
      <c r="K15" s="129"/>
      <c r="L15" s="129"/>
      <c r="M15" s="129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>
      <c r="A16" s="112"/>
      <c r="B16" s="125">
        <v>20211220</v>
      </c>
      <c r="C16" s="129" t="s">
        <v>324</v>
      </c>
      <c r="D16" s="130" t="s">
        <v>328</v>
      </c>
      <c r="E16" s="125" t="s">
        <v>86</v>
      </c>
      <c r="F16" s="125" t="s">
        <v>326</v>
      </c>
      <c r="G16" s="127"/>
      <c r="H16" s="126">
        <v>230768</v>
      </c>
      <c r="I16" s="128">
        <f t="shared" si="0"/>
        <v>1615473</v>
      </c>
      <c r="J16" s="125">
        <v>20211220</v>
      </c>
      <c r="K16" s="129"/>
      <c r="L16" s="129"/>
      <c r="M16" s="129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29">
      <c r="A17" s="112"/>
      <c r="B17" s="125">
        <v>20211220</v>
      </c>
      <c r="C17" s="129" t="s">
        <v>324</v>
      </c>
      <c r="D17" s="130" t="s">
        <v>328</v>
      </c>
      <c r="E17" s="125" t="s">
        <v>86</v>
      </c>
      <c r="F17" s="125" t="s">
        <v>326</v>
      </c>
      <c r="G17" s="127"/>
      <c r="H17" s="126">
        <v>230768</v>
      </c>
      <c r="I17" s="128">
        <f t="shared" si="0"/>
        <v>1384705</v>
      </c>
      <c r="J17" s="125">
        <v>20211220</v>
      </c>
      <c r="K17" s="129"/>
      <c r="L17" s="129"/>
      <c r="M17" s="129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1:29">
      <c r="A18" s="112"/>
      <c r="B18" s="125">
        <v>20211220</v>
      </c>
      <c r="C18" s="129" t="s">
        <v>324</v>
      </c>
      <c r="D18" s="130" t="s">
        <v>328</v>
      </c>
      <c r="E18" s="125" t="s">
        <v>86</v>
      </c>
      <c r="F18" s="125" t="s">
        <v>326</v>
      </c>
      <c r="G18" s="127"/>
      <c r="H18" s="126">
        <v>230768</v>
      </c>
      <c r="I18" s="128">
        <f t="shared" si="0"/>
        <v>1153937</v>
      </c>
      <c r="J18" s="125">
        <v>20211220</v>
      </c>
      <c r="K18" s="129"/>
      <c r="L18" s="129"/>
      <c r="M18" s="129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:29">
      <c r="A19" s="112"/>
      <c r="B19" s="125">
        <v>20211220</v>
      </c>
      <c r="C19" s="129" t="s">
        <v>324</v>
      </c>
      <c r="D19" s="130" t="s">
        <v>328</v>
      </c>
      <c r="E19" s="125" t="s">
        <v>86</v>
      </c>
      <c r="F19" s="125" t="s">
        <v>326</v>
      </c>
      <c r="G19" s="127"/>
      <c r="H19" s="126">
        <v>230768</v>
      </c>
      <c r="I19" s="128">
        <f t="shared" si="0"/>
        <v>923169</v>
      </c>
      <c r="J19" s="125">
        <v>20211220</v>
      </c>
      <c r="K19" s="129"/>
      <c r="L19" s="129"/>
      <c r="M19" s="129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</row>
    <row r="20" spans="1:29">
      <c r="A20" s="112"/>
      <c r="B20" s="129"/>
      <c r="C20" s="129"/>
      <c r="D20" s="129"/>
      <c r="E20" s="129"/>
      <c r="F20" s="129"/>
      <c r="G20" s="127"/>
      <c r="H20" s="127"/>
      <c r="I20" s="128"/>
      <c r="J20" s="129"/>
      <c r="K20" s="129"/>
      <c r="L20" s="129"/>
      <c r="M20" s="129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29">
      <c r="A21" s="112"/>
      <c r="B21" s="129"/>
      <c r="C21" s="129"/>
      <c r="D21" s="129"/>
      <c r="E21" s="129"/>
      <c r="F21" s="129"/>
      <c r="G21" s="127"/>
      <c r="H21" s="127"/>
      <c r="I21" s="128"/>
      <c r="J21" s="129"/>
      <c r="K21" s="129"/>
      <c r="L21" s="129"/>
      <c r="M21" s="129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29">
      <c r="A22" s="112"/>
      <c r="B22" s="129"/>
      <c r="C22" s="129"/>
      <c r="D22" s="129"/>
      <c r="E22" s="129"/>
      <c r="F22" s="129"/>
      <c r="G22" s="127"/>
      <c r="H22" s="127"/>
      <c r="I22" s="128"/>
      <c r="J22" s="129"/>
      <c r="K22" s="129"/>
      <c r="L22" s="129"/>
      <c r="M22" s="129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</row>
    <row r="23" spans="1:29">
      <c r="A23" s="112"/>
      <c r="B23" s="129"/>
      <c r="C23" s="129"/>
      <c r="D23" s="131"/>
      <c r="E23" s="129"/>
      <c r="F23" s="129"/>
      <c r="G23" s="127"/>
      <c r="H23" s="127"/>
      <c r="I23" s="128"/>
      <c r="J23" s="129"/>
      <c r="K23" s="129"/>
      <c r="L23" s="129"/>
      <c r="M23" s="129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</row>
    <row r="24" spans="1:29">
      <c r="A24" s="112"/>
      <c r="B24" s="129"/>
      <c r="C24" s="129"/>
      <c r="D24" s="129"/>
      <c r="E24" s="129"/>
      <c r="F24" s="129"/>
      <c r="G24" s="127"/>
      <c r="H24" s="127"/>
      <c r="I24" s="128"/>
      <c r="J24" s="129"/>
      <c r="K24" s="129"/>
      <c r="L24" s="129"/>
      <c r="M24" s="129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</row>
    <row r="25" spans="1:29">
      <c r="A25" s="112"/>
      <c r="B25" s="129"/>
      <c r="C25" s="129"/>
      <c r="D25" s="131"/>
      <c r="E25" s="129"/>
      <c r="F25" s="129"/>
      <c r="G25" s="127"/>
      <c r="H25" s="127"/>
      <c r="I25" s="128"/>
      <c r="J25" s="129"/>
      <c r="K25" s="129"/>
      <c r="L25" s="129"/>
      <c r="M25" s="129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</row>
    <row r="26" spans="1:29">
      <c r="A26" s="112"/>
      <c r="B26" s="129"/>
      <c r="C26" s="129"/>
      <c r="D26" s="131"/>
      <c r="E26" s="129"/>
      <c r="F26" s="129"/>
      <c r="G26" s="127"/>
      <c r="H26" s="127"/>
      <c r="I26" s="128"/>
      <c r="J26" s="129"/>
      <c r="K26" s="129"/>
      <c r="L26" s="129"/>
      <c r="M26" s="129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1:29">
      <c r="A27" s="112"/>
      <c r="B27" s="129"/>
      <c r="C27" s="129"/>
      <c r="D27" s="131"/>
      <c r="E27" s="129"/>
      <c r="F27" s="129"/>
      <c r="G27" s="127"/>
      <c r="H27" s="127"/>
      <c r="I27" s="128"/>
      <c r="J27" s="129"/>
      <c r="K27" s="129"/>
      <c r="L27" s="129"/>
      <c r="M27" s="129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</row>
    <row r="28" spans="1:29">
      <c r="A28" s="112"/>
      <c r="B28" s="129"/>
      <c r="C28" s="129"/>
      <c r="D28" s="129"/>
      <c r="E28" s="129"/>
      <c r="F28" s="129"/>
      <c r="G28" s="117"/>
      <c r="H28" s="127"/>
      <c r="I28" s="128"/>
      <c r="J28" s="129"/>
      <c r="K28" s="129"/>
      <c r="L28" s="129"/>
      <c r="M28" s="129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</row>
    <row r="29" spans="1:29">
      <c r="A29" s="112"/>
      <c r="B29" s="129"/>
      <c r="C29" s="129"/>
      <c r="D29" s="129"/>
      <c r="E29" s="129"/>
      <c r="F29" s="129"/>
      <c r="G29" s="127"/>
      <c r="H29" s="127"/>
      <c r="I29" s="132"/>
      <c r="J29" s="129"/>
      <c r="K29" s="129"/>
      <c r="L29" s="129"/>
      <c r="M29" s="129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29">
      <c r="A30" s="112"/>
      <c r="B30" s="129"/>
      <c r="C30" s="129"/>
      <c r="D30" s="131"/>
      <c r="E30" s="129"/>
      <c r="F30" s="129"/>
      <c r="G30" s="127"/>
      <c r="H30" s="127"/>
      <c r="I30" s="132"/>
      <c r="J30" s="129"/>
      <c r="K30" s="129"/>
      <c r="L30" s="129"/>
      <c r="M30" s="129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</row>
    <row r="31" spans="1:29">
      <c r="A31" s="112"/>
      <c r="B31" s="129"/>
      <c r="C31" s="129"/>
      <c r="D31" s="131"/>
      <c r="E31" s="129"/>
      <c r="F31" s="129"/>
      <c r="G31" s="127"/>
      <c r="H31" s="127"/>
      <c r="I31" s="132"/>
      <c r="J31" s="129"/>
      <c r="K31" s="129"/>
      <c r="L31" s="129"/>
      <c r="M31" s="131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</row>
    <row r="32" spans="1:29">
      <c r="A32" s="112"/>
      <c r="B32" s="129"/>
      <c r="C32" s="129"/>
      <c r="D32" s="131"/>
      <c r="E32" s="129"/>
      <c r="F32" s="129"/>
      <c r="G32" s="127"/>
      <c r="H32" s="127"/>
      <c r="I32" s="132"/>
      <c r="J32" s="129"/>
      <c r="K32" s="129"/>
      <c r="L32" s="129"/>
      <c r="M32" s="13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29">
      <c r="A33" s="112"/>
      <c r="B33" s="129"/>
      <c r="C33" s="129"/>
      <c r="D33" s="131"/>
      <c r="E33" s="129"/>
      <c r="F33" s="129"/>
      <c r="G33" s="127"/>
      <c r="H33" s="127"/>
      <c r="I33" s="132"/>
      <c r="J33" s="129"/>
      <c r="K33" s="129"/>
      <c r="L33" s="129"/>
      <c r="M33" s="131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</row>
    <row r="34" spans="1:29">
      <c r="A34" s="112"/>
      <c r="B34" s="129"/>
      <c r="C34" s="129"/>
      <c r="D34" s="131"/>
      <c r="E34" s="129"/>
      <c r="F34" s="129"/>
      <c r="G34" s="127"/>
      <c r="H34" s="127"/>
      <c r="I34" s="132"/>
      <c r="J34" s="129"/>
      <c r="K34" s="129"/>
      <c r="L34" s="129"/>
      <c r="M34" s="129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</row>
    <row r="35" spans="1:29">
      <c r="A35" s="112"/>
      <c r="B35" s="129"/>
      <c r="C35" s="129"/>
      <c r="D35" s="131"/>
      <c r="E35" s="129"/>
      <c r="F35" s="129"/>
      <c r="G35" s="127"/>
      <c r="H35" s="127"/>
      <c r="I35" s="132"/>
      <c r="J35" s="129"/>
      <c r="K35" s="129"/>
      <c r="L35" s="129"/>
      <c r="M35" s="129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</row>
    <row r="36" spans="1:29">
      <c r="A36" s="112"/>
      <c r="B36" s="129"/>
      <c r="C36" s="129"/>
      <c r="D36" s="131"/>
      <c r="E36" s="129"/>
      <c r="F36" s="129"/>
      <c r="G36" s="127"/>
      <c r="H36" s="127"/>
      <c r="I36" s="132"/>
      <c r="J36" s="129"/>
      <c r="K36" s="129"/>
      <c r="L36" s="129"/>
      <c r="M36" s="129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</row>
    <row r="37" spans="1:29">
      <c r="A37" s="112"/>
      <c r="B37" s="129"/>
      <c r="C37" s="129"/>
      <c r="D37" s="131"/>
      <c r="E37" s="129"/>
      <c r="F37" s="129"/>
      <c r="G37" s="127"/>
      <c r="H37" s="127"/>
      <c r="I37" s="132"/>
      <c r="J37" s="129"/>
      <c r="K37" s="129"/>
      <c r="L37" s="129"/>
      <c r="M37" s="129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</row>
    <row r="38" spans="1:29">
      <c r="A38" s="112"/>
      <c r="B38" s="129"/>
      <c r="C38" s="129"/>
      <c r="D38" s="131"/>
      <c r="E38" s="129"/>
      <c r="F38" s="129"/>
      <c r="G38" s="127"/>
      <c r="H38" s="127"/>
      <c r="I38" s="132"/>
      <c r="J38" s="129"/>
      <c r="K38" s="129"/>
      <c r="L38" s="129"/>
      <c r="M38" s="129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</row>
    <row r="39" spans="1:29">
      <c r="A39" s="112"/>
      <c r="B39" s="129"/>
      <c r="C39" s="129"/>
      <c r="D39" s="131"/>
      <c r="E39" s="129"/>
      <c r="F39" s="129"/>
      <c r="G39" s="127"/>
      <c r="H39" s="127"/>
      <c r="I39" s="132"/>
      <c r="J39" s="129"/>
      <c r="K39" s="129"/>
      <c r="L39" s="129"/>
      <c r="M39" s="129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</row>
    <row r="40" spans="1:29">
      <c r="A40" s="112"/>
      <c r="B40" s="129"/>
      <c r="C40" s="129"/>
      <c r="D40" s="131"/>
      <c r="E40" s="129"/>
      <c r="F40" s="129"/>
      <c r="G40" s="127"/>
      <c r="H40" s="127"/>
      <c r="I40" s="132"/>
      <c r="J40" s="129"/>
      <c r="K40" s="129"/>
      <c r="L40" s="129"/>
      <c r="M40" s="129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</row>
    <row r="41" spans="1:29">
      <c r="A41" s="112"/>
      <c r="B41" s="129"/>
      <c r="C41" s="129"/>
      <c r="D41" s="131"/>
      <c r="E41" s="129"/>
      <c r="F41" s="129"/>
      <c r="G41" s="127"/>
      <c r="H41" s="127"/>
      <c r="I41" s="132"/>
      <c r="J41" s="129"/>
      <c r="K41" s="129"/>
      <c r="L41" s="129"/>
      <c r="M41" s="129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</row>
    <row r="42" spans="1:29">
      <c r="A42" s="112"/>
      <c r="B42" s="129"/>
      <c r="C42" s="129"/>
      <c r="D42" s="131"/>
      <c r="E42" s="129"/>
      <c r="F42" s="129"/>
      <c r="G42" s="127"/>
      <c r="H42" s="127"/>
      <c r="I42" s="132"/>
      <c r="J42" s="129"/>
      <c r="K42" s="129"/>
      <c r="L42" s="129"/>
      <c r="M42" s="129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</row>
    <row r="43" spans="1:29">
      <c r="A43" s="112"/>
      <c r="B43" s="129"/>
      <c r="C43" s="129"/>
      <c r="D43" s="131"/>
      <c r="E43" s="129"/>
      <c r="F43" s="129"/>
      <c r="G43" s="127"/>
      <c r="H43" s="127"/>
      <c r="I43" s="132"/>
      <c r="J43" s="129"/>
      <c r="K43" s="129"/>
      <c r="L43" s="129"/>
      <c r="M43" s="129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</row>
    <row r="44" spans="1:29">
      <c r="A44" s="112"/>
      <c r="B44" s="129"/>
      <c r="C44" s="129"/>
      <c r="D44" s="131"/>
      <c r="E44" s="129"/>
      <c r="F44" s="129"/>
      <c r="G44" s="127"/>
      <c r="H44" s="127"/>
      <c r="I44" s="132"/>
      <c r="J44" s="129"/>
      <c r="K44" s="129"/>
      <c r="L44" s="129"/>
      <c r="M44" s="129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</row>
    <row r="45" spans="1:29">
      <c r="A45" s="112"/>
      <c r="B45" s="129"/>
      <c r="C45" s="129"/>
      <c r="D45" s="131"/>
      <c r="E45" s="129"/>
      <c r="F45" s="129"/>
      <c r="G45" s="127"/>
      <c r="H45" s="127"/>
      <c r="I45" s="132"/>
      <c r="J45" s="129"/>
      <c r="K45" s="129"/>
      <c r="L45" s="129"/>
      <c r="M45" s="129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</row>
    <row r="46" spans="1:29">
      <c r="A46" s="112"/>
      <c r="B46" s="129"/>
      <c r="C46" s="129"/>
      <c r="D46" s="131"/>
      <c r="E46" s="129"/>
      <c r="F46" s="129"/>
      <c r="G46" s="127"/>
      <c r="H46" s="127"/>
      <c r="I46" s="132"/>
      <c r="J46" s="129"/>
      <c r="K46" s="129"/>
      <c r="L46" s="129"/>
      <c r="M46" s="129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</row>
    <row r="47" spans="1:29">
      <c r="A47" s="112"/>
      <c r="B47" s="129"/>
      <c r="C47" s="129"/>
      <c r="D47" s="131"/>
      <c r="E47" s="129"/>
      <c r="F47" s="129"/>
      <c r="G47" s="127"/>
      <c r="H47" s="127"/>
      <c r="I47" s="132"/>
      <c r="J47" s="129"/>
      <c r="K47" s="129"/>
      <c r="L47" s="129"/>
      <c r="M47" s="129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</row>
    <row r="48" spans="1:29">
      <c r="A48" s="112"/>
      <c r="B48" s="129"/>
      <c r="C48" s="129"/>
      <c r="D48" s="131"/>
      <c r="E48" s="129"/>
      <c r="F48" s="129"/>
      <c r="G48" s="127"/>
      <c r="H48" s="127"/>
      <c r="I48" s="132"/>
      <c r="J48" s="129"/>
      <c r="K48" s="129"/>
      <c r="L48" s="129"/>
      <c r="M48" s="129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</row>
    <row r="49" spans="1:29">
      <c r="A49" s="112"/>
      <c r="B49" s="129"/>
      <c r="C49" s="129"/>
      <c r="D49" s="131"/>
      <c r="E49" s="129"/>
      <c r="F49" s="129"/>
      <c r="G49" s="127"/>
      <c r="H49" s="127"/>
      <c r="I49" s="132"/>
      <c r="J49" s="129"/>
      <c r="K49" s="129"/>
      <c r="L49" s="129"/>
      <c r="M49" s="129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</row>
    <row r="50" spans="1:29">
      <c r="A50" s="112"/>
      <c r="B50" s="129"/>
      <c r="C50" s="129"/>
      <c r="D50" s="131"/>
      <c r="E50" s="129"/>
      <c r="F50" s="129"/>
      <c r="G50" s="127"/>
      <c r="H50" s="127"/>
      <c r="I50" s="127"/>
      <c r="J50" s="129"/>
      <c r="K50" s="129"/>
      <c r="L50" s="129"/>
      <c r="M50" s="129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</row>
    <row r="51" spans="1:29">
      <c r="A51" s="112"/>
      <c r="B51" s="129"/>
      <c r="C51" s="129"/>
      <c r="D51" s="131"/>
      <c r="E51" s="129"/>
      <c r="F51" s="129"/>
      <c r="G51" s="127"/>
      <c r="H51" s="127"/>
      <c r="I51" s="127"/>
      <c r="J51" s="129"/>
      <c r="K51" s="129"/>
      <c r="L51" s="129"/>
      <c r="M51" s="129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</row>
    <row r="52" spans="1:29" ht="14">
      <c r="A52" s="112"/>
      <c r="B52" s="129"/>
      <c r="C52" s="129"/>
      <c r="D52" s="131"/>
      <c r="E52" s="129"/>
      <c r="F52" s="129"/>
      <c r="G52" s="127"/>
      <c r="H52" s="127"/>
      <c r="I52" s="127"/>
      <c r="J52" s="129"/>
      <c r="K52" s="129"/>
      <c r="L52" s="129"/>
      <c r="M52" s="129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</row>
    <row r="53" spans="1:29" ht="14">
      <c r="A53" s="112"/>
      <c r="B53" s="129"/>
      <c r="C53" s="129"/>
      <c r="D53" s="131"/>
      <c r="E53" s="129"/>
      <c r="F53" s="129"/>
      <c r="G53" s="127"/>
      <c r="H53" s="127"/>
      <c r="I53" s="127"/>
      <c r="J53" s="129"/>
      <c r="K53" s="129"/>
      <c r="L53" s="129"/>
      <c r="M53" s="129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</row>
    <row r="54" spans="1:29" ht="14">
      <c r="A54" s="112"/>
      <c r="B54" s="129"/>
      <c r="C54" s="129"/>
      <c r="D54" s="131"/>
      <c r="E54" s="129"/>
      <c r="F54" s="129"/>
      <c r="G54" s="127"/>
      <c r="H54" s="127"/>
      <c r="I54" s="127"/>
      <c r="J54" s="129"/>
      <c r="K54" s="129"/>
      <c r="L54" s="129"/>
      <c r="M54" s="129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1:29" ht="14">
      <c r="A55" s="112"/>
      <c r="B55" s="129"/>
      <c r="C55" s="129"/>
      <c r="D55" s="131"/>
      <c r="E55" s="129"/>
      <c r="F55" s="129"/>
      <c r="G55" s="127"/>
      <c r="H55" s="127"/>
      <c r="I55" s="127"/>
      <c r="J55" s="129"/>
      <c r="K55" s="129"/>
      <c r="L55" s="129"/>
      <c r="M55" s="129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</row>
    <row r="56" spans="1:29" ht="14">
      <c r="A56" s="112"/>
      <c r="B56" s="129"/>
      <c r="C56" s="129"/>
      <c r="D56" s="131"/>
      <c r="E56" s="129"/>
      <c r="F56" s="129"/>
      <c r="G56" s="127"/>
      <c r="H56" s="127"/>
      <c r="I56" s="127"/>
      <c r="J56" s="129"/>
      <c r="K56" s="129"/>
      <c r="L56" s="129"/>
      <c r="M56" s="129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</row>
    <row r="57" spans="1:29" ht="14">
      <c r="A57" s="112"/>
      <c r="B57" s="129"/>
      <c r="C57" s="129"/>
      <c r="D57" s="131"/>
      <c r="E57" s="129"/>
      <c r="F57" s="129"/>
      <c r="G57" s="127"/>
      <c r="H57" s="127"/>
      <c r="I57" s="127"/>
      <c r="J57" s="129"/>
      <c r="K57" s="129"/>
      <c r="L57" s="129"/>
      <c r="M57" s="129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</row>
    <row r="58" spans="1:29" ht="14">
      <c r="A58" s="112"/>
      <c r="B58" s="129"/>
      <c r="C58" s="129"/>
      <c r="D58" s="131"/>
      <c r="E58" s="129"/>
      <c r="F58" s="129"/>
      <c r="G58" s="127"/>
      <c r="H58" s="127"/>
      <c r="I58" s="127"/>
      <c r="J58" s="129"/>
      <c r="K58" s="129"/>
      <c r="L58" s="129"/>
      <c r="M58" s="129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</row>
    <row r="59" spans="1:29" ht="14">
      <c r="A59" s="112"/>
      <c r="B59" s="129"/>
      <c r="C59" s="129"/>
      <c r="D59" s="131"/>
      <c r="E59" s="129"/>
      <c r="F59" s="129"/>
      <c r="G59" s="127"/>
      <c r="H59" s="127"/>
      <c r="I59" s="127"/>
      <c r="J59" s="129"/>
      <c r="K59" s="129"/>
      <c r="L59" s="129"/>
      <c r="M59" s="129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</row>
    <row r="60" spans="1:29" ht="14">
      <c r="A60" s="112"/>
      <c r="B60" s="129"/>
      <c r="C60" s="129"/>
      <c r="D60" s="131"/>
      <c r="E60" s="129"/>
      <c r="F60" s="129"/>
      <c r="G60" s="127"/>
      <c r="H60" s="127"/>
      <c r="I60" s="127"/>
      <c r="J60" s="129"/>
      <c r="K60" s="129"/>
      <c r="L60" s="129"/>
      <c r="M60" s="129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</row>
    <row r="61" spans="1:29" ht="14">
      <c r="A61" s="112"/>
      <c r="B61" s="129"/>
      <c r="C61" s="129"/>
      <c r="D61" s="131"/>
      <c r="E61" s="129"/>
      <c r="F61" s="129"/>
      <c r="G61" s="127"/>
      <c r="H61" s="127"/>
      <c r="I61" s="127"/>
      <c r="J61" s="129"/>
      <c r="K61" s="129"/>
      <c r="L61" s="129"/>
      <c r="M61" s="129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</row>
    <row r="62" spans="1:29" ht="14">
      <c r="A62" s="112"/>
      <c r="B62" s="129"/>
      <c r="C62" s="129"/>
      <c r="D62" s="131"/>
      <c r="E62" s="129"/>
      <c r="F62" s="129"/>
      <c r="G62" s="127"/>
      <c r="H62" s="127"/>
      <c r="I62" s="127"/>
      <c r="J62" s="129"/>
      <c r="K62" s="129"/>
      <c r="L62" s="129"/>
      <c r="M62" s="129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</row>
    <row r="63" spans="1:29" ht="14">
      <c r="A63" s="112"/>
      <c r="B63" s="129"/>
      <c r="C63" s="129"/>
      <c r="D63" s="131"/>
      <c r="E63" s="129"/>
      <c r="F63" s="129"/>
      <c r="G63" s="127"/>
      <c r="H63" s="127"/>
      <c r="I63" s="127"/>
      <c r="J63" s="129"/>
      <c r="K63" s="129"/>
      <c r="L63" s="129"/>
      <c r="M63" s="129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</row>
    <row r="64" spans="1:29" ht="14">
      <c r="A64" s="112"/>
      <c r="B64" s="129"/>
      <c r="C64" s="129"/>
      <c r="D64" s="131"/>
      <c r="E64" s="129"/>
      <c r="F64" s="129"/>
      <c r="G64" s="127"/>
      <c r="H64" s="127"/>
      <c r="I64" s="127"/>
      <c r="J64" s="129"/>
      <c r="K64" s="129"/>
      <c r="L64" s="129"/>
      <c r="M64" s="129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</row>
    <row r="65" spans="1:29" ht="14">
      <c r="A65" s="112"/>
      <c r="B65" s="129"/>
      <c r="C65" s="129"/>
      <c r="D65" s="131"/>
      <c r="E65" s="129"/>
      <c r="F65" s="129"/>
      <c r="G65" s="127"/>
      <c r="H65" s="127"/>
      <c r="I65" s="127"/>
      <c r="J65" s="129"/>
      <c r="K65" s="129"/>
      <c r="L65" s="129"/>
      <c r="M65" s="129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</row>
    <row r="66" spans="1:29" ht="14">
      <c r="A66" s="112"/>
      <c r="B66" s="129"/>
      <c r="C66" s="129"/>
      <c r="D66" s="131"/>
      <c r="E66" s="129"/>
      <c r="F66" s="129"/>
      <c r="G66" s="127"/>
      <c r="H66" s="127"/>
      <c r="I66" s="127"/>
      <c r="J66" s="129"/>
      <c r="K66" s="129"/>
      <c r="L66" s="129"/>
      <c r="M66" s="129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  <row r="67" spans="1:29" ht="14">
      <c r="A67" s="112"/>
      <c r="B67" s="129"/>
      <c r="C67" s="129"/>
      <c r="D67" s="131"/>
      <c r="E67" s="129"/>
      <c r="F67" s="129"/>
      <c r="G67" s="127"/>
      <c r="H67" s="127"/>
      <c r="I67" s="127"/>
      <c r="J67" s="129"/>
      <c r="K67" s="129"/>
      <c r="L67" s="129"/>
      <c r="M67" s="129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</row>
    <row r="68" spans="1:29" ht="14">
      <c r="A68" s="112"/>
      <c r="B68" s="129"/>
      <c r="C68" s="129"/>
      <c r="D68" s="129"/>
      <c r="E68" s="129"/>
      <c r="F68" s="129"/>
      <c r="G68" s="127"/>
      <c r="H68" s="127"/>
      <c r="I68" s="127"/>
      <c r="J68" s="129"/>
      <c r="K68" s="129"/>
      <c r="L68" s="129"/>
      <c r="M68" s="129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</row>
    <row r="69" spans="1:29" ht="14">
      <c r="A69" s="112"/>
      <c r="B69" s="129"/>
      <c r="C69" s="129"/>
      <c r="D69" s="131"/>
      <c r="E69" s="129"/>
      <c r="F69" s="129"/>
      <c r="G69" s="127"/>
      <c r="H69" s="127"/>
      <c r="I69" s="127"/>
      <c r="J69" s="129"/>
      <c r="K69" s="129"/>
      <c r="L69" s="129"/>
      <c r="M69" s="129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</row>
    <row r="70" spans="1:29" ht="14">
      <c r="A70" s="112"/>
      <c r="B70" s="129"/>
      <c r="C70" s="129"/>
      <c r="D70" s="131"/>
      <c r="E70" s="129"/>
      <c r="F70" s="129"/>
      <c r="G70" s="127"/>
      <c r="H70" s="127"/>
      <c r="I70" s="127"/>
      <c r="J70" s="129"/>
      <c r="K70" s="129"/>
      <c r="L70" s="129"/>
      <c r="M70" s="129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</row>
    <row r="71" spans="1:29" ht="14">
      <c r="A71" s="112"/>
      <c r="B71" s="129"/>
      <c r="C71" s="129"/>
      <c r="D71" s="131"/>
      <c r="E71" s="129"/>
      <c r="F71" s="129"/>
      <c r="G71" s="127"/>
      <c r="H71" s="127"/>
      <c r="I71" s="127"/>
      <c r="J71" s="129"/>
      <c r="K71" s="129"/>
      <c r="L71" s="129"/>
      <c r="M71" s="129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</row>
    <row r="72" spans="1:29" ht="14">
      <c r="A72" s="112"/>
      <c r="B72" s="129"/>
      <c r="C72" s="129"/>
      <c r="D72" s="131"/>
      <c r="E72" s="129"/>
      <c r="F72" s="129"/>
      <c r="G72" s="127"/>
      <c r="H72" s="127"/>
      <c r="I72" s="127"/>
      <c r="J72" s="129"/>
      <c r="K72" s="129"/>
      <c r="L72" s="129"/>
      <c r="M72" s="129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</row>
    <row r="73" spans="1:29" ht="14">
      <c r="A73" s="112"/>
      <c r="B73" s="129"/>
      <c r="C73" s="129"/>
      <c r="D73" s="131"/>
      <c r="E73" s="129"/>
      <c r="F73" s="129"/>
      <c r="G73" s="127"/>
      <c r="H73" s="127"/>
      <c r="I73" s="127"/>
      <c r="J73" s="129"/>
      <c r="K73" s="129"/>
      <c r="L73" s="129"/>
      <c r="M73" s="129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</row>
    <row r="74" spans="1:29" ht="14">
      <c r="A74" s="112"/>
      <c r="B74" s="129"/>
      <c r="C74" s="129"/>
      <c r="D74" s="131"/>
      <c r="E74" s="129"/>
      <c r="F74" s="129"/>
      <c r="G74" s="127"/>
      <c r="H74" s="127"/>
      <c r="I74" s="127"/>
      <c r="J74" s="129"/>
      <c r="K74" s="129"/>
      <c r="L74" s="129"/>
      <c r="M74" s="129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</row>
    <row r="75" spans="1:29" ht="14">
      <c r="A75" s="112"/>
      <c r="B75" s="133"/>
      <c r="C75" s="133"/>
      <c r="D75" s="133"/>
      <c r="E75" s="133"/>
      <c r="F75" s="133"/>
      <c r="G75" s="117"/>
      <c r="H75" s="117"/>
      <c r="I75" s="134"/>
      <c r="J75" s="133"/>
      <c r="K75" s="133"/>
      <c r="L75" s="133"/>
      <c r="M75" s="133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</row>
    <row r="76" spans="1:29" ht="14">
      <c r="A76" s="112"/>
      <c r="B76" s="129"/>
      <c r="C76" s="129"/>
      <c r="D76" s="129"/>
      <c r="E76" s="129"/>
      <c r="F76" s="129"/>
      <c r="G76" s="127"/>
      <c r="H76" s="127"/>
      <c r="I76" s="128"/>
      <c r="J76" s="129"/>
      <c r="K76" s="129"/>
      <c r="L76" s="129"/>
      <c r="M76" s="129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</row>
    <row r="77" spans="1:29" ht="14">
      <c r="A77" s="112"/>
      <c r="B77" s="129"/>
      <c r="C77" s="129"/>
      <c r="D77" s="129"/>
      <c r="E77" s="129"/>
      <c r="F77" s="129"/>
      <c r="G77" s="127"/>
      <c r="H77" s="127"/>
      <c r="I77" s="128"/>
      <c r="J77" s="129"/>
      <c r="K77" s="129"/>
      <c r="L77" s="129"/>
      <c r="M77" s="129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</row>
    <row r="78" spans="1:29" ht="14">
      <c r="A78" s="112"/>
      <c r="B78" s="129"/>
      <c r="C78" s="129"/>
      <c r="D78" s="129"/>
      <c r="E78" s="129"/>
      <c r="F78" s="129"/>
      <c r="G78" s="127"/>
      <c r="H78" s="127"/>
      <c r="I78" s="128"/>
      <c r="J78" s="129"/>
      <c r="K78" s="129"/>
      <c r="L78" s="129"/>
      <c r="M78" s="129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</row>
    <row r="79" spans="1:29" ht="14">
      <c r="A79" s="112"/>
      <c r="B79" s="129"/>
      <c r="C79" s="129"/>
      <c r="D79" s="129"/>
      <c r="E79" s="129"/>
      <c r="F79" s="129"/>
      <c r="G79" s="127"/>
      <c r="H79" s="127"/>
      <c r="I79" s="128"/>
      <c r="J79" s="129"/>
      <c r="K79" s="129"/>
      <c r="L79" s="129"/>
      <c r="M79" s="129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</row>
    <row r="80" spans="1:29" ht="14">
      <c r="A80" s="112"/>
      <c r="B80" s="129"/>
      <c r="C80" s="129"/>
      <c r="D80" s="129"/>
      <c r="E80" s="129"/>
      <c r="F80" s="129"/>
      <c r="G80" s="127"/>
      <c r="H80" s="127"/>
      <c r="I80" s="128"/>
      <c r="J80" s="129"/>
      <c r="K80" s="129"/>
      <c r="L80" s="129"/>
      <c r="M80" s="129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</row>
    <row r="81" spans="1:29" ht="14">
      <c r="A81" s="112"/>
      <c r="B81" s="129"/>
      <c r="C81" s="129"/>
      <c r="D81" s="129"/>
      <c r="E81" s="129"/>
      <c r="F81" s="129"/>
      <c r="G81" s="127"/>
      <c r="H81" s="127"/>
      <c r="I81" s="128"/>
      <c r="J81" s="129"/>
      <c r="K81" s="129"/>
      <c r="L81" s="129"/>
      <c r="M81" s="129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</row>
    <row r="82" spans="1:29" ht="14">
      <c r="A82" s="112"/>
      <c r="B82" s="129"/>
      <c r="C82" s="129"/>
      <c r="D82" s="129"/>
      <c r="E82" s="129"/>
      <c r="F82" s="129"/>
      <c r="G82" s="127"/>
      <c r="H82" s="127"/>
      <c r="I82" s="128"/>
      <c r="J82" s="129"/>
      <c r="K82" s="129"/>
      <c r="L82" s="129"/>
      <c r="M82" s="129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</row>
    <row r="83" spans="1:29" ht="14">
      <c r="A83" s="112"/>
      <c r="B83" s="129"/>
      <c r="C83" s="129"/>
      <c r="D83" s="129"/>
      <c r="E83" s="129"/>
      <c r="F83" s="129"/>
      <c r="G83" s="127"/>
      <c r="H83" s="127"/>
      <c r="I83" s="128"/>
      <c r="J83" s="129"/>
      <c r="K83" s="129"/>
      <c r="L83" s="129"/>
      <c r="M83" s="129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</row>
    <row r="84" spans="1:29" ht="14">
      <c r="A84" s="112"/>
      <c r="B84" s="129"/>
      <c r="C84" s="129"/>
      <c r="D84" s="129"/>
      <c r="E84" s="129"/>
      <c r="F84" s="129"/>
      <c r="G84" s="127"/>
      <c r="H84" s="127"/>
      <c r="I84" s="128"/>
      <c r="J84" s="129"/>
      <c r="K84" s="129"/>
      <c r="L84" s="129"/>
      <c r="M84" s="129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</row>
    <row r="85" spans="1:29" ht="14">
      <c r="A85" s="112"/>
      <c r="B85" s="129"/>
      <c r="C85" s="129"/>
      <c r="D85" s="129"/>
      <c r="E85" s="129"/>
      <c r="F85" s="129"/>
      <c r="G85" s="127"/>
      <c r="H85" s="127"/>
      <c r="I85" s="128"/>
      <c r="J85" s="129"/>
      <c r="K85" s="129"/>
      <c r="L85" s="129"/>
      <c r="M85" s="129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</row>
    <row r="86" spans="1:29" ht="14">
      <c r="A86" s="112"/>
      <c r="B86" s="129"/>
      <c r="C86" s="129"/>
      <c r="D86" s="129"/>
      <c r="E86" s="129"/>
      <c r="F86" s="129"/>
      <c r="G86" s="127"/>
      <c r="H86" s="127"/>
      <c r="I86" s="128"/>
      <c r="J86" s="129"/>
      <c r="K86" s="129"/>
      <c r="L86" s="129"/>
      <c r="M86" s="129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</row>
    <row r="87" spans="1:29" ht="14">
      <c r="A87" s="112"/>
      <c r="B87" s="129"/>
      <c r="C87" s="129"/>
      <c r="D87" s="129"/>
      <c r="E87" s="129"/>
      <c r="F87" s="129"/>
      <c r="G87" s="127"/>
      <c r="H87" s="127"/>
      <c r="I87" s="128">
        <f>G87-H87</f>
        <v>0</v>
      </c>
      <c r="J87" s="129"/>
      <c r="K87" s="129"/>
      <c r="L87" s="129"/>
      <c r="M87" s="129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</row>
    <row r="88" spans="1:29" ht="14">
      <c r="A88" s="112"/>
      <c r="B88" s="129"/>
      <c r="C88" s="129"/>
      <c r="D88" s="129"/>
      <c r="E88" s="129"/>
      <c r="F88" s="129"/>
      <c r="G88" s="127"/>
      <c r="H88" s="127"/>
      <c r="I88" s="128">
        <f t="shared" ref="I88:I109" si="1">I87+G88-H88</f>
        <v>0</v>
      </c>
      <c r="J88" s="129"/>
      <c r="K88" s="129"/>
      <c r="L88" s="129"/>
      <c r="M88" s="129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</row>
    <row r="89" spans="1:29" ht="14">
      <c r="A89" s="112"/>
      <c r="B89" s="129"/>
      <c r="C89" s="129"/>
      <c r="D89" s="129"/>
      <c r="E89" s="129"/>
      <c r="F89" s="129"/>
      <c r="G89" s="127"/>
      <c r="H89" s="127"/>
      <c r="I89" s="128">
        <f t="shared" si="1"/>
        <v>0</v>
      </c>
      <c r="J89" s="129"/>
      <c r="K89" s="129"/>
      <c r="L89" s="129"/>
      <c r="M89" s="129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</row>
    <row r="90" spans="1:29" ht="14">
      <c r="A90" s="112"/>
      <c r="B90" s="129"/>
      <c r="C90" s="129"/>
      <c r="D90" s="129"/>
      <c r="E90" s="129"/>
      <c r="F90" s="129"/>
      <c r="G90" s="127"/>
      <c r="H90" s="127"/>
      <c r="I90" s="128">
        <f t="shared" si="1"/>
        <v>0</v>
      </c>
      <c r="J90" s="129"/>
      <c r="K90" s="129"/>
      <c r="L90" s="129"/>
      <c r="M90" s="129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</row>
    <row r="91" spans="1:29" ht="14">
      <c r="A91" s="112"/>
      <c r="B91" s="129"/>
      <c r="C91" s="129"/>
      <c r="D91" s="129"/>
      <c r="E91" s="129"/>
      <c r="F91" s="129"/>
      <c r="G91" s="127"/>
      <c r="H91" s="127"/>
      <c r="I91" s="128">
        <f t="shared" si="1"/>
        <v>0</v>
      </c>
      <c r="J91" s="129"/>
      <c r="K91" s="129"/>
      <c r="L91" s="129"/>
      <c r="M91" s="129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</row>
    <row r="92" spans="1:29" ht="14">
      <c r="A92" s="112"/>
      <c r="B92" s="129"/>
      <c r="C92" s="129"/>
      <c r="D92" s="129"/>
      <c r="E92" s="129"/>
      <c r="F92" s="129"/>
      <c r="G92" s="127"/>
      <c r="H92" s="127"/>
      <c r="I92" s="128">
        <f t="shared" si="1"/>
        <v>0</v>
      </c>
      <c r="J92" s="129"/>
      <c r="K92" s="129"/>
      <c r="L92" s="129"/>
      <c r="M92" s="129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</row>
    <row r="93" spans="1:29" ht="14">
      <c r="A93" s="112"/>
      <c r="B93" s="129"/>
      <c r="C93" s="129"/>
      <c r="D93" s="129"/>
      <c r="E93" s="129"/>
      <c r="F93" s="129"/>
      <c r="G93" s="127"/>
      <c r="H93" s="127"/>
      <c r="I93" s="128">
        <f t="shared" si="1"/>
        <v>0</v>
      </c>
      <c r="J93" s="129"/>
      <c r="K93" s="129"/>
      <c r="L93" s="129"/>
      <c r="M93" s="129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</row>
    <row r="94" spans="1:29" ht="14">
      <c r="A94" s="112"/>
      <c r="B94" s="129"/>
      <c r="C94" s="129"/>
      <c r="D94" s="129"/>
      <c r="E94" s="129"/>
      <c r="F94" s="129"/>
      <c r="G94" s="127"/>
      <c r="H94" s="127"/>
      <c r="I94" s="128">
        <f t="shared" si="1"/>
        <v>0</v>
      </c>
      <c r="J94" s="129"/>
      <c r="K94" s="129"/>
      <c r="L94" s="129"/>
      <c r="M94" s="129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</row>
    <row r="95" spans="1:29" ht="14">
      <c r="A95" s="112"/>
      <c r="B95" s="129"/>
      <c r="C95" s="129"/>
      <c r="D95" s="129"/>
      <c r="E95" s="129"/>
      <c r="F95" s="129"/>
      <c r="G95" s="127"/>
      <c r="H95" s="127"/>
      <c r="I95" s="128">
        <f t="shared" si="1"/>
        <v>0</v>
      </c>
      <c r="J95" s="129"/>
      <c r="K95" s="129"/>
      <c r="L95" s="129"/>
      <c r="M95" s="129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</row>
    <row r="96" spans="1:29" ht="14">
      <c r="A96" s="112"/>
      <c r="B96" s="129"/>
      <c r="C96" s="129"/>
      <c r="D96" s="129"/>
      <c r="E96" s="129"/>
      <c r="F96" s="129"/>
      <c r="G96" s="127"/>
      <c r="H96" s="127"/>
      <c r="I96" s="128">
        <f t="shared" si="1"/>
        <v>0</v>
      </c>
      <c r="J96" s="129"/>
      <c r="K96" s="129"/>
      <c r="L96" s="129"/>
      <c r="M96" s="129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</row>
    <row r="97" spans="1:29" ht="14">
      <c r="A97" s="112"/>
      <c r="B97" s="129"/>
      <c r="C97" s="129"/>
      <c r="D97" s="129"/>
      <c r="E97" s="129"/>
      <c r="F97" s="129"/>
      <c r="G97" s="127"/>
      <c r="H97" s="127"/>
      <c r="I97" s="128">
        <f t="shared" si="1"/>
        <v>0</v>
      </c>
      <c r="J97" s="129"/>
      <c r="K97" s="129"/>
      <c r="L97" s="129"/>
      <c r="M97" s="129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</row>
    <row r="98" spans="1:29" ht="14">
      <c r="A98" s="112"/>
      <c r="B98" s="129"/>
      <c r="C98" s="129"/>
      <c r="D98" s="129"/>
      <c r="E98" s="129"/>
      <c r="F98" s="129"/>
      <c r="G98" s="127"/>
      <c r="H98" s="127"/>
      <c r="I98" s="128">
        <f t="shared" si="1"/>
        <v>0</v>
      </c>
      <c r="J98" s="129"/>
      <c r="K98" s="129"/>
      <c r="L98" s="129"/>
      <c r="M98" s="129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</row>
    <row r="99" spans="1:29" ht="14">
      <c r="A99" s="112"/>
      <c r="B99" s="129"/>
      <c r="C99" s="129"/>
      <c r="D99" s="129"/>
      <c r="E99" s="129"/>
      <c r="F99" s="129"/>
      <c r="G99" s="127"/>
      <c r="H99" s="127"/>
      <c r="I99" s="128">
        <f t="shared" si="1"/>
        <v>0</v>
      </c>
      <c r="J99" s="129"/>
      <c r="K99" s="129"/>
      <c r="L99" s="129"/>
      <c r="M99" s="129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</row>
    <row r="100" spans="1:29" ht="14">
      <c r="A100" s="112"/>
      <c r="B100" s="129"/>
      <c r="C100" s="129"/>
      <c r="D100" s="129"/>
      <c r="E100" s="129"/>
      <c r="F100" s="129"/>
      <c r="G100" s="127"/>
      <c r="H100" s="127"/>
      <c r="I100" s="128">
        <f t="shared" si="1"/>
        <v>0</v>
      </c>
      <c r="J100" s="129"/>
      <c r="K100" s="129"/>
      <c r="L100" s="129"/>
      <c r="M100" s="129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1:29" ht="14">
      <c r="A101" s="112"/>
      <c r="B101" s="129"/>
      <c r="C101" s="129"/>
      <c r="D101" s="129"/>
      <c r="E101" s="129"/>
      <c r="F101" s="129"/>
      <c r="G101" s="127"/>
      <c r="H101" s="127"/>
      <c r="I101" s="128">
        <f t="shared" si="1"/>
        <v>0</v>
      </c>
      <c r="J101" s="129"/>
      <c r="K101" s="129"/>
      <c r="L101" s="129"/>
      <c r="M101" s="129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1:29" ht="14">
      <c r="A102" s="112"/>
      <c r="B102" s="129"/>
      <c r="C102" s="129"/>
      <c r="D102" s="129"/>
      <c r="E102" s="129"/>
      <c r="F102" s="129"/>
      <c r="G102" s="127"/>
      <c r="H102" s="127"/>
      <c r="I102" s="128">
        <f t="shared" si="1"/>
        <v>0</v>
      </c>
      <c r="J102" s="129"/>
      <c r="K102" s="129"/>
      <c r="L102" s="129"/>
      <c r="M102" s="129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1:29" ht="14">
      <c r="A103" s="112"/>
      <c r="B103" s="135"/>
      <c r="C103" s="135"/>
      <c r="D103" s="135"/>
      <c r="E103" s="135"/>
      <c r="F103" s="135"/>
      <c r="G103" s="136"/>
      <c r="H103" s="136"/>
      <c r="I103" s="137">
        <f t="shared" si="1"/>
        <v>0</v>
      </c>
      <c r="J103" s="135"/>
      <c r="K103" s="135"/>
      <c r="L103" s="135"/>
      <c r="M103" s="135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1:29" ht="14">
      <c r="A104" s="112"/>
      <c r="B104" s="135"/>
      <c r="C104" s="135"/>
      <c r="D104" s="135"/>
      <c r="E104" s="135"/>
      <c r="F104" s="135"/>
      <c r="G104" s="136"/>
      <c r="H104" s="136"/>
      <c r="I104" s="137">
        <f t="shared" si="1"/>
        <v>0</v>
      </c>
      <c r="J104" s="135"/>
      <c r="K104" s="135"/>
      <c r="L104" s="135"/>
      <c r="M104" s="135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1:29" ht="14">
      <c r="A105" s="112"/>
      <c r="B105" s="135"/>
      <c r="C105" s="135"/>
      <c r="D105" s="135"/>
      <c r="E105" s="135"/>
      <c r="F105" s="135"/>
      <c r="G105" s="136"/>
      <c r="H105" s="136"/>
      <c r="I105" s="137">
        <f t="shared" si="1"/>
        <v>0</v>
      </c>
      <c r="J105" s="135"/>
      <c r="K105" s="135"/>
      <c r="L105" s="135"/>
      <c r="M105" s="135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</row>
    <row r="106" spans="1:29" ht="14">
      <c r="A106" s="112"/>
      <c r="B106" s="135"/>
      <c r="C106" s="135"/>
      <c r="D106" s="135"/>
      <c r="E106" s="135"/>
      <c r="F106" s="135"/>
      <c r="G106" s="136"/>
      <c r="H106" s="136"/>
      <c r="I106" s="137">
        <f t="shared" si="1"/>
        <v>0</v>
      </c>
      <c r="J106" s="135"/>
      <c r="K106" s="135"/>
      <c r="L106" s="135"/>
      <c r="M106" s="135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</row>
    <row r="107" spans="1:29" ht="14">
      <c r="A107" s="112"/>
      <c r="B107" s="135"/>
      <c r="C107" s="135"/>
      <c r="D107" s="135"/>
      <c r="E107" s="135"/>
      <c r="F107" s="135"/>
      <c r="G107" s="136"/>
      <c r="H107" s="136"/>
      <c r="I107" s="137">
        <f t="shared" si="1"/>
        <v>0</v>
      </c>
      <c r="J107" s="135"/>
      <c r="K107" s="135"/>
      <c r="L107" s="135"/>
      <c r="M107" s="135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</row>
    <row r="108" spans="1:29" ht="14">
      <c r="A108" s="112"/>
      <c r="B108" s="135"/>
      <c r="C108" s="135"/>
      <c r="D108" s="135"/>
      <c r="E108" s="135"/>
      <c r="F108" s="135"/>
      <c r="G108" s="136"/>
      <c r="H108" s="136"/>
      <c r="I108" s="137">
        <f t="shared" si="1"/>
        <v>0</v>
      </c>
      <c r="J108" s="135"/>
      <c r="K108" s="135"/>
      <c r="L108" s="135"/>
      <c r="M108" s="135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</row>
    <row r="109" spans="1:29" ht="14">
      <c r="A109" s="112"/>
      <c r="B109" s="135"/>
      <c r="C109" s="135"/>
      <c r="D109" s="135"/>
      <c r="E109" s="135"/>
      <c r="F109" s="135"/>
      <c r="G109" s="136"/>
      <c r="H109" s="136"/>
      <c r="I109" s="137">
        <f t="shared" si="1"/>
        <v>0</v>
      </c>
      <c r="J109" s="135"/>
      <c r="K109" s="135"/>
      <c r="L109" s="135"/>
      <c r="M109" s="135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</row>
    <row r="110" spans="1:29" ht="14">
      <c r="A110" s="112"/>
      <c r="B110" s="112"/>
      <c r="C110" s="112"/>
      <c r="D110" s="112"/>
      <c r="E110" s="112"/>
      <c r="F110" s="112"/>
      <c r="G110" s="113"/>
      <c r="H110" s="113"/>
      <c r="I110" s="138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</row>
    <row r="111" spans="1:29" ht="14">
      <c r="A111" s="112"/>
      <c r="B111" s="112"/>
      <c r="C111" s="112"/>
      <c r="D111" s="112"/>
      <c r="E111" s="112"/>
      <c r="F111" s="112"/>
      <c r="G111" s="113"/>
      <c r="H111" s="113"/>
      <c r="I111" s="138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</row>
    <row r="112" spans="1:29" ht="14">
      <c r="A112" s="112"/>
      <c r="B112" s="112"/>
      <c r="C112" s="112"/>
      <c r="D112" s="112"/>
      <c r="E112" s="112"/>
      <c r="F112" s="112"/>
      <c r="G112" s="113"/>
      <c r="H112" s="113"/>
      <c r="I112" s="138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</row>
    <row r="113" spans="1:29" ht="14">
      <c r="A113" s="112"/>
      <c r="B113" s="112"/>
      <c r="C113" s="112"/>
      <c r="D113" s="112"/>
      <c r="E113" s="112"/>
      <c r="F113" s="112"/>
      <c r="G113" s="113"/>
      <c r="H113" s="113"/>
      <c r="I113" s="138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</row>
    <row r="114" spans="1:29" ht="14">
      <c r="A114" s="112"/>
      <c r="B114" s="112"/>
      <c r="C114" s="112"/>
      <c r="D114" s="112"/>
      <c r="E114" s="112"/>
      <c r="F114" s="112"/>
      <c r="G114" s="113"/>
      <c r="H114" s="113"/>
      <c r="I114" s="138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</row>
    <row r="115" spans="1:29" ht="14">
      <c r="A115" s="112"/>
      <c r="B115" s="112"/>
      <c r="C115" s="112"/>
      <c r="D115" s="112"/>
      <c r="E115" s="112"/>
      <c r="F115" s="112"/>
      <c r="G115" s="113"/>
      <c r="H115" s="113"/>
      <c r="I115" s="138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</row>
    <row r="116" spans="1:29" ht="14">
      <c r="A116" s="112"/>
      <c r="B116" s="112"/>
      <c r="C116" s="112"/>
      <c r="D116" s="112"/>
      <c r="E116" s="112"/>
      <c r="F116" s="112"/>
      <c r="G116" s="113"/>
      <c r="H116" s="113"/>
      <c r="I116" s="138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</row>
    <row r="117" spans="1:29" ht="14">
      <c r="A117" s="112"/>
      <c r="B117" s="112"/>
      <c r="C117" s="112"/>
      <c r="D117" s="112"/>
      <c r="E117" s="112"/>
      <c r="F117" s="112"/>
      <c r="G117" s="113"/>
      <c r="H117" s="113"/>
      <c r="I117" s="138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1:29" ht="14">
      <c r="A118" s="112"/>
      <c r="B118" s="112"/>
      <c r="C118" s="112"/>
      <c r="D118" s="112"/>
      <c r="E118" s="112"/>
      <c r="F118" s="112"/>
      <c r="G118" s="113"/>
      <c r="H118" s="113"/>
      <c r="I118" s="138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</row>
    <row r="119" spans="1:29" ht="14">
      <c r="A119" s="112"/>
      <c r="B119" s="112"/>
      <c r="C119" s="112"/>
      <c r="D119" s="112"/>
      <c r="E119" s="112"/>
      <c r="F119" s="112"/>
      <c r="G119" s="113"/>
      <c r="H119" s="113"/>
      <c r="I119" s="138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</row>
    <row r="120" spans="1:29" ht="14">
      <c r="A120" s="112"/>
      <c r="B120" s="112"/>
      <c r="C120" s="112"/>
      <c r="D120" s="112"/>
      <c r="E120" s="112"/>
      <c r="F120" s="112"/>
      <c r="G120" s="113"/>
      <c r="H120" s="113"/>
      <c r="I120" s="138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</row>
    <row r="121" spans="1:29" ht="14">
      <c r="A121" s="112"/>
      <c r="B121" s="112"/>
      <c r="C121" s="112"/>
      <c r="D121" s="112"/>
      <c r="E121" s="112"/>
      <c r="F121" s="112"/>
      <c r="G121" s="113"/>
      <c r="H121" s="113"/>
      <c r="I121" s="138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</row>
    <row r="122" spans="1:29" ht="14">
      <c r="A122" s="112"/>
      <c r="B122" s="112"/>
      <c r="C122" s="112"/>
      <c r="D122" s="112"/>
      <c r="E122" s="112"/>
      <c r="F122" s="112"/>
      <c r="G122" s="113"/>
      <c r="H122" s="113"/>
      <c r="I122" s="138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</row>
    <row r="123" spans="1:29" ht="14">
      <c r="A123" s="112"/>
      <c r="B123" s="112"/>
      <c r="C123" s="112"/>
      <c r="D123" s="112"/>
      <c r="E123" s="112"/>
      <c r="F123" s="112"/>
      <c r="G123" s="113"/>
      <c r="H123" s="113"/>
      <c r="I123" s="138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1:29" ht="14">
      <c r="A124" s="112"/>
      <c r="B124" s="112"/>
      <c r="C124" s="112"/>
      <c r="D124" s="112"/>
      <c r="E124" s="112"/>
      <c r="F124" s="112"/>
      <c r="G124" s="113"/>
      <c r="H124" s="113"/>
      <c r="I124" s="138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</row>
    <row r="125" spans="1:29" ht="14">
      <c r="A125" s="112"/>
      <c r="B125" s="112"/>
      <c r="C125" s="112"/>
      <c r="D125" s="112"/>
      <c r="E125" s="112"/>
      <c r="F125" s="112"/>
      <c r="G125" s="113"/>
      <c r="H125" s="113"/>
      <c r="I125" s="138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</row>
    <row r="126" spans="1:29" ht="14">
      <c r="A126" s="112"/>
      <c r="B126" s="112"/>
      <c r="C126" s="112"/>
      <c r="D126" s="112"/>
      <c r="E126" s="112"/>
      <c r="F126" s="112"/>
      <c r="G126" s="113"/>
      <c r="H126" s="113"/>
      <c r="I126" s="138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</row>
    <row r="127" spans="1:29" ht="14">
      <c r="A127" s="112"/>
      <c r="B127" s="112"/>
      <c r="C127" s="112"/>
      <c r="D127" s="112"/>
      <c r="E127" s="112"/>
      <c r="F127" s="112"/>
      <c r="G127" s="113"/>
      <c r="H127" s="113"/>
      <c r="I127" s="138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</row>
    <row r="128" spans="1:29" ht="14">
      <c r="A128" s="112"/>
      <c r="B128" s="112"/>
      <c r="C128" s="112"/>
      <c r="D128" s="112"/>
      <c r="E128" s="112"/>
      <c r="F128" s="112"/>
      <c r="G128" s="113"/>
      <c r="H128" s="113"/>
      <c r="I128" s="138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</row>
    <row r="129" spans="1:29" ht="14">
      <c r="A129" s="112"/>
      <c r="B129" s="112"/>
      <c r="C129" s="112"/>
      <c r="D129" s="112"/>
      <c r="E129" s="112"/>
      <c r="F129" s="112"/>
      <c r="G129" s="113"/>
      <c r="H129" s="113"/>
      <c r="I129" s="138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1:29" ht="14">
      <c r="A130" s="112"/>
      <c r="B130" s="112"/>
      <c r="C130" s="112"/>
      <c r="D130" s="112"/>
      <c r="E130" s="112"/>
      <c r="F130" s="112"/>
      <c r="G130" s="113"/>
      <c r="H130" s="113"/>
      <c r="I130" s="138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</row>
    <row r="131" spans="1:29" ht="14">
      <c r="A131" s="112"/>
      <c r="B131" s="112"/>
      <c r="C131" s="112"/>
      <c r="D131" s="112"/>
      <c r="E131" s="112"/>
      <c r="F131" s="112"/>
      <c r="G131" s="113"/>
      <c r="H131" s="113"/>
      <c r="I131" s="138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</row>
    <row r="132" spans="1:29" ht="14">
      <c r="A132" s="112"/>
      <c r="B132" s="112"/>
      <c r="C132" s="112"/>
      <c r="D132" s="112"/>
      <c r="E132" s="112"/>
      <c r="F132" s="112"/>
      <c r="G132" s="113"/>
      <c r="H132" s="113"/>
      <c r="I132" s="138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</row>
    <row r="133" spans="1:29" ht="14">
      <c r="A133" s="112"/>
      <c r="B133" s="112"/>
      <c r="C133" s="112"/>
      <c r="D133" s="112"/>
      <c r="E133" s="112"/>
      <c r="F133" s="112"/>
      <c r="G133" s="113"/>
      <c r="H133" s="113"/>
      <c r="I133" s="138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</row>
    <row r="134" spans="1:29" ht="14">
      <c r="A134" s="112"/>
      <c r="B134" s="112"/>
      <c r="C134" s="112"/>
      <c r="D134" s="112"/>
      <c r="E134" s="112"/>
      <c r="F134" s="112"/>
      <c r="G134" s="113"/>
      <c r="H134" s="113"/>
      <c r="I134" s="138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</row>
    <row r="135" spans="1:29" ht="14">
      <c r="A135" s="112"/>
      <c r="B135" s="112"/>
      <c r="C135" s="112"/>
      <c r="D135" s="112"/>
      <c r="E135" s="112"/>
      <c r="F135" s="112"/>
      <c r="G135" s="113"/>
      <c r="H135" s="113"/>
      <c r="I135" s="138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</row>
    <row r="136" spans="1:29" ht="14">
      <c r="A136" s="112"/>
      <c r="B136" s="112"/>
      <c r="C136" s="112"/>
      <c r="D136" s="112"/>
      <c r="E136" s="112"/>
      <c r="F136" s="112"/>
      <c r="G136" s="113"/>
      <c r="H136" s="113"/>
      <c r="I136" s="138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</row>
    <row r="137" spans="1:29" ht="14">
      <c r="A137" s="112"/>
      <c r="B137" s="112"/>
      <c r="C137" s="112"/>
      <c r="D137" s="112"/>
      <c r="E137" s="112"/>
      <c r="F137" s="112"/>
      <c r="G137" s="113"/>
      <c r="H137" s="113"/>
      <c r="I137" s="138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</row>
    <row r="138" spans="1:29" ht="14">
      <c r="A138" s="112"/>
      <c r="B138" s="112"/>
      <c r="C138" s="112"/>
      <c r="D138" s="112"/>
      <c r="E138" s="112"/>
      <c r="F138" s="112"/>
      <c r="G138" s="113"/>
      <c r="H138" s="113"/>
      <c r="I138" s="138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</row>
    <row r="139" spans="1:29" ht="14">
      <c r="A139" s="112"/>
      <c r="B139" s="112"/>
      <c r="C139" s="112"/>
      <c r="D139" s="112"/>
      <c r="E139" s="112"/>
      <c r="F139" s="112"/>
      <c r="G139" s="113"/>
      <c r="H139" s="113"/>
      <c r="I139" s="138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</row>
    <row r="140" spans="1:29" ht="14">
      <c r="A140" s="112"/>
      <c r="B140" s="112"/>
      <c r="C140" s="112"/>
      <c r="D140" s="112"/>
      <c r="E140" s="112"/>
      <c r="F140" s="112"/>
      <c r="G140" s="113"/>
      <c r="H140" s="113"/>
      <c r="I140" s="138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</row>
    <row r="141" spans="1:29" ht="14">
      <c r="A141" s="112"/>
      <c r="B141" s="112"/>
      <c r="C141" s="112"/>
      <c r="D141" s="112"/>
      <c r="E141" s="112"/>
      <c r="F141" s="112"/>
      <c r="G141" s="113"/>
      <c r="H141" s="113"/>
      <c r="I141" s="138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</row>
    <row r="142" spans="1:29" ht="14">
      <c r="A142" s="112"/>
      <c r="B142" s="112"/>
      <c r="C142" s="112"/>
      <c r="D142" s="112"/>
      <c r="E142" s="112"/>
      <c r="F142" s="112"/>
      <c r="G142" s="113"/>
      <c r="H142" s="113"/>
      <c r="I142" s="138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</row>
    <row r="143" spans="1:29" ht="14">
      <c r="A143" s="112"/>
      <c r="B143" s="112"/>
      <c r="C143" s="112"/>
      <c r="D143" s="112"/>
      <c r="E143" s="112"/>
      <c r="F143" s="112"/>
      <c r="G143" s="113"/>
      <c r="H143" s="113"/>
      <c r="I143" s="138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</row>
    <row r="144" spans="1:29" ht="14">
      <c r="A144" s="112"/>
      <c r="B144" s="112"/>
      <c r="C144" s="112"/>
      <c r="D144" s="112"/>
      <c r="E144" s="112"/>
      <c r="F144" s="112"/>
      <c r="G144" s="113"/>
      <c r="H144" s="113"/>
      <c r="I144" s="138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</row>
    <row r="145" spans="1:29" ht="14">
      <c r="A145" s="112"/>
      <c r="B145" s="112"/>
      <c r="C145" s="112"/>
      <c r="D145" s="112"/>
      <c r="E145" s="112"/>
      <c r="F145" s="112"/>
      <c r="G145" s="113"/>
      <c r="H145" s="113"/>
      <c r="I145" s="138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</row>
    <row r="146" spans="1:29" ht="14">
      <c r="A146" s="112"/>
      <c r="B146" s="112"/>
      <c r="C146" s="112"/>
      <c r="D146" s="112"/>
      <c r="E146" s="112"/>
      <c r="F146" s="112"/>
      <c r="G146" s="113"/>
      <c r="H146" s="113"/>
      <c r="I146" s="138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</row>
    <row r="147" spans="1:29" ht="14">
      <c r="A147" s="112"/>
      <c r="B147" s="112"/>
      <c r="C147" s="112"/>
      <c r="D147" s="112"/>
      <c r="E147" s="112"/>
      <c r="F147" s="112"/>
      <c r="G147" s="113"/>
      <c r="H147" s="113"/>
      <c r="I147" s="138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</row>
    <row r="148" spans="1:29" ht="14">
      <c r="A148" s="112"/>
      <c r="B148" s="112"/>
      <c r="C148" s="112"/>
      <c r="D148" s="112"/>
      <c r="E148" s="112"/>
      <c r="F148" s="112"/>
      <c r="G148" s="113"/>
      <c r="H148" s="113"/>
      <c r="I148" s="138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</row>
    <row r="149" spans="1:29" ht="14">
      <c r="A149" s="112"/>
      <c r="B149" s="112"/>
      <c r="C149" s="112"/>
      <c r="D149" s="112"/>
      <c r="E149" s="112"/>
      <c r="F149" s="112"/>
      <c r="G149" s="113"/>
      <c r="H149" s="113"/>
      <c r="I149" s="138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</row>
    <row r="150" spans="1:29" ht="14">
      <c r="A150" s="112"/>
      <c r="B150" s="112"/>
      <c r="C150" s="112"/>
      <c r="D150" s="112"/>
      <c r="E150" s="112"/>
      <c r="F150" s="112"/>
      <c r="G150" s="113"/>
      <c r="H150" s="113"/>
      <c r="I150" s="138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</row>
    <row r="151" spans="1:29" ht="14">
      <c r="A151" s="112"/>
      <c r="B151" s="112"/>
      <c r="C151" s="112"/>
      <c r="D151" s="112"/>
      <c r="E151" s="112"/>
      <c r="F151" s="112"/>
      <c r="G151" s="113"/>
      <c r="H151" s="113"/>
      <c r="I151" s="138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</row>
    <row r="152" spans="1:29" ht="14">
      <c r="A152" s="112"/>
      <c r="B152" s="112"/>
      <c r="C152" s="112"/>
      <c r="D152" s="112"/>
      <c r="E152" s="112"/>
      <c r="F152" s="112"/>
      <c r="G152" s="113"/>
      <c r="H152" s="113"/>
      <c r="I152" s="138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</row>
    <row r="153" spans="1:29" ht="14">
      <c r="A153" s="112"/>
      <c r="B153" s="112"/>
      <c r="C153" s="112"/>
      <c r="D153" s="112"/>
      <c r="E153" s="112"/>
      <c r="F153" s="112"/>
      <c r="G153" s="113"/>
      <c r="H153" s="113"/>
      <c r="I153" s="138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</row>
    <row r="154" spans="1:29" ht="14">
      <c r="A154" s="112"/>
      <c r="B154" s="112"/>
      <c r="C154" s="112"/>
      <c r="D154" s="112"/>
      <c r="E154" s="112"/>
      <c r="F154" s="112"/>
      <c r="G154" s="113"/>
      <c r="H154" s="113"/>
      <c r="I154" s="138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</row>
    <row r="155" spans="1:29" ht="14">
      <c r="A155" s="112"/>
      <c r="B155" s="112"/>
      <c r="C155" s="112"/>
      <c r="D155" s="112"/>
      <c r="E155" s="112"/>
      <c r="F155" s="112"/>
      <c r="G155" s="113"/>
      <c r="H155" s="113"/>
      <c r="I155" s="138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</row>
    <row r="156" spans="1:29" ht="14">
      <c r="A156" s="112"/>
      <c r="B156" s="112"/>
      <c r="C156" s="112"/>
      <c r="D156" s="112"/>
      <c r="E156" s="112"/>
      <c r="F156" s="112"/>
      <c r="G156" s="113"/>
      <c r="H156" s="113"/>
      <c r="I156" s="138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</row>
    <row r="157" spans="1:29" ht="14">
      <c r="A157" s="112"/>
      <c r="B157" s="112"/>
      <c r="C157" s="112"/>
      <c r="D157" s="112"/>
      <c r="E157" s="112"/>
      <c r="F157" s="112"/>
      <c r="G157" s="113"/>
      <c r="H157" s="113"/>
      <c r="I157" s="138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</row>
    <row r="158" spans="1:29" ht="14">
      <c r="A158" s="112"/>
      <c r="B158" s="112"/>
      <c r="C158" s="112"/>
      <c r="D158" s="112"/>
      <c r="E158" s="112"/>
      <c r="F158" s="112"/>
      <c r="G158" s="113"/>
      <c r="H158" s="113"/>
      <c r="I158" s="138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</row>
    <row r="159" spans="1:29" ht="14">
      <c r="A159" s="112"/>
      <c r="B159" s="112"/>
      <c r="C159" s="112"/>
      <c r="D159" s="112"/>
      <c r="E159" s="112"/>
      <c r="F159" s="112"/>
      <c r="G159" s="113"/>
      <c r="H159" s="113"/>
      <c r="I159" s="138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</row>
    <row r="160" spans="1:29" ht="14">
      <c r="A160" s="112"/>
      <c r="B160" s="112"/>
      <c r="C160" s="112"/>
      <c r="D160" s="112"/>
      <c r="E160" s="112"/>
      <c r="F160" s="112"/>
      <c r="G160" s="113"/>
      <c r="H160" s="113"/>
      <c r="I160" s="138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</row>
    <row r="161" spans="1:29" ht="14">
      <c r="A161" s="112"/>
      <c r="B161" s="112"/>
      <c r="C161" s="112"/>
      <c r="D161" s="112"/>
      <c r="E161" s="112"/>
      <c r="F161" s="112"/>
      <c r="G161" s="113"/>
      <c r="H161" s="113"/>
      <c r="I161" s="138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</row>
    <row r="162" spans="1:29" ht="14">
      <c r="A162" s="112"/>
      <c r="B162" s="112"/>
      <c r="C162" s="112"/>
      <c r="D162" s="112"/>
      <c r="E162" s="112"/>
      <c r="F162" s="112"/>
      <c r="G162" s="113"/>
      <c r="H162" s="113"/>
      <c r="I162" s="138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1:29" ht="14">
      <c r="A163" s="112"/>
      <c r="B163" s="112"/>
      <c r="C163" s="112"/>
      <c r="D163" s="112"/>
      <c r="E163" s="112"/>
      <c r="F163" s="112"/>
      <c r="G163" s="113"/>
      <c r="H163" s="113"/>
      <c r="I163" s="138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</row>
    <row r="164" spans="1:29" ht="14">
      <c r="A164" s="112"/>
      <c r="B164" s="112"/>
      <c r="C164" s="112"/>
      <c r="D164" s="112"/>
      <c r="E164" s="112"/>
      <c r="F164" s="112"/>
      <c r="G164" s="113"/>
      <c r="H164" s="113"/>
      <c r="I164" s="138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</row>
    <row r="165" spans="1:29" ht="14">
      <c r="A165" s="112"/>
      <c r="B165" s="112"/>
      <c r="C165" s="112"/>
      <c r="D165" s="112"/>
      <c r="E165" s="112"/>
      <c r="F165" s="112"/>
      <c r="G165" s="113"/>
      <c r="H165" s="113"/>
      <c r="I165" s="138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</row>
    <row r="166" spans="1:29" ht="14">
      <c r="A166" s="112"/>
      <c r="B166" s="112"/>
      <c r="C166" s="112"/>
      <c r="D166" s="112"/>
      <c r="E166" s="112"/>
      <c r="F166" s="112"/>
      <c r="G166" s="113"/>
      <c r="H166" s="113"/>
      <c r="I166" s="138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</row>
    <row r="167" spans="1:29" ht="14">
      <c r="A167" s="112"/>
      <c r="B167" s="112"/>
      <c r="C167" s="112"/>
      <c r="D167" s="112"/>
      <c r="E167" s="112"/>
      <c r="F167" s="112"/>
      <c r="G167" s="113"/>
      <c r="H167" s="113"/>
      <c r="I167" s="138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</row>
    <row r="168" spans="1:29" ht="14">
      <c r="A168" s="112"/>
      <c r="B168" s="112"/>
      <c r="C168" s="112"/>
      <c r="D168" s="112"/>
      <c r="E168" s="112"/>
      <c r="F168" s="112"/>
      <c r="G168" s="113"/>
      <c r="H168" s="113"/>
      <c r="I168" s="138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</row>
    <row r="169" spans="1:29" ht="14">
      <c r="A169" s="112"/>
      <c r="B169" s="112"/>
      <c r="C169" s="112"/>
      <c r="D169" s="112"/>
      <c r="E169" s="112"/>
      <c r="F169" s="112"/>
      <c r="G169" s="113"/>
      <c r="H169" s="113"/>
      <c r="I169" s="138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</row>
    <row r="170" spans="1:29" ht="14">
      <c r="A170" s="112"/>
      <c r="B170" s="112"/>
      <c r="C170" s="112"/>
      <c r="D170" s="112"/>
      <c r="E170" s="112"/>
      <c r="F170" s="112"/>
      <c r="G170" s="113"/>
      <c r="H170" s="113"/>
      <c r="I170" s="138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</row>
    <row r="171" spans="1:29" ht="14">
      <c r="A171" s="112"/>
      <c r="B171" s="112"/>
      <c r="C171" s="112"/>
      <c r="D171" s="112"/>
      <c r="E171" s="112"/>
      <c r="F171" s="112"/>
      <c r="G171" s="113"/>
      <c r="H171" s="113"/>
      <c r="I171" s="138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</row>
    <row r="172" spans="1:29" ht="14">
      <c r="A172" s="112"/>
      <c r="B172" s="112"/>
      <c r="C172" s="112"/>
      <c r="D172" s="112"/>
      <c r="E172" s="112"/>
      <c r="F172" s="112"/>
      <c r="G172" s="113"/>
      <c r="H172" s="113"/>
      <c r="I172" s="138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</row>
    <row r="173" spans="1:29" ht="14">
      <c r="A173" s="112"/>
      <c r="B173" s="112"/>
      <c r="C173" s="112"/>
      <c r="D173" s="112"/>
      <c r="E173" s="112"/>
      <c r="F173" s="112"/>
      <c r="G173" s="113"/>
      <c r="H173" s="113"/>
      <c r="I173" s="138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</row>
    <row r="174" spans="1:29" ht="14">
      <c r="A174" s="112"/>
      <c r="B174" s="112"/>
      <c r="C174" s="112"/>
      <c r="D174" s="112"/>
      <c r="E174" s="112"/>
      <c r="F174" s="112"/>
      <c r="G174" s="113"/>
      <c r="H174" s="113"/>
      <c r="I174" s="138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</row>
    <row r="175" spans="1:29" ht="14">
      <c r="A175" s="112"/>
      <c r="B175" s="112"/>
      <c r="C175" s="112"/>
      <c r="D175" s="112"/>
      <c r="E175" s="112"/>
      <c r="F175" s="112"/>
      <c r="G175" s="113"/>
      <c r="H175" s="113"/>
      <c r="I175" s="138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</row>
    <row r="176" spans="1:29" ht="14">
      <c r="A176" s="112"/>
      <c r="B176" s="112"/>
      <c r="C176" s="112"/>
      <c r="D176" s="112"/>
      <c r="E176" s="112"/>
      <c r="F176" s="112"/>
      <c r="G176" s="113"/>
      <c r="H176" s="113"/>
      <c r="I176" s="138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</row>
    <row r="177" spans="1:29" ht="14">
      <c r="A177" s="112"/>
      <c r="B177" s="112"/>
      <c r="C177" s="112"/>
      <c r="D177" s="112"/>
      <c r="E177" s="112"/>
      <c r="F177" s="112"/>
      <c r="G177" s="113"/>
      <c r="H177" s="113"/>
      <c r="I177" s="138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</row>
    <row r="178" spans="1:29" ht="14">
      <c r="A178" s="112"/>
      <c r="B178" s="112"/>
      <c r="C178" s="112"/>
      <c r="D178" s="112"/>
      <c r="E178" s="112"/>
      <c r="F178" s="112"/>
      <c r="G178" s="113"/>
      <c r="H178" s="113"/>
      <c r="I178" s="138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</row>
    <row r="179" spans="1:29" ht="14">
      <c r="A179" s="112"/>
      <c r="B179" s="112"/>
      <c r="C179" s="112"/>
      <c r="D179" s="112"/>
      <c r="E179" s="112"/>
      <c r="F179" s="112"/>
      <c r="G179" s="113"/>
      <c r="H179" s="113"/>
      <c r="I179" s="138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</row>
    <row r="180" spans="1:29" ht="14">
      <c r="A180" s="112"/>
      <c r="B180" s="112"/>
      <c r="C180" s="112"/>
      <c r="D180" s="112"/>
      <c r="E180" s="112"/>
      <c r="F180" s="112"/>
      <c r="G180" s="113"/>
      <c r="H180" s="113"/>
      <c r="I180" s="138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</row>
    <row r="181" spans="1:29" ht="14">
      <c r="A181" s="112"/>
      <c r="B181" s="112"/>
      <c r="C181" s="112"/>
      <c r="D181" s="112"/>
      <c r="E181" s="112"/>
      <c r="F181" s="112"/>
      <c r="G181" s="113"/>
      <c r="H181" s="113"/>
      <c r="I181" s="138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</row>
    <row r="182" spans="1:29" ht="14">
      <c r="A182" s="112"/>
      <c r="B182" s="112"/>
      <c r="C182" s="112"/>
      <c r="D182" s="112"/>
      <c r="E182" s="112"/>
      <c r="F182" s="112"/>
      <c r="G182" s="113"/>
      <c r="H182" s="113"/>
      <c r="I182" s="138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</row>
    <row r="183" spans="1:29" ht="14">
      <c r="A183" s="112"/>
      <c r="B183" s="112"/>
      <c r="C183" s="112"/>
      <c r="D183" s="112"/>
      <c r="E183" s="112"/>
      <c r="F183" s="112"/>
      <c r="G183" s="113"/>
      <c r="H183" s="113"/>
      <c r="I183" s="138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</row>
    <row r="184" spans="1:29" ht="14">
      <c r="A184" s="112"/>
      <c r="B184" s="112"/>
      <c r="C184" s="112"/>
      <c r="D184" s="112"/>
      <c r="E184" s="112"/>
      <c r="F184" s="112"/>
      <c r="G184" s="113"/>
      <c r="H184" s="113"/>
      <c r="I184" s="138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</row>
    <row r="185" spans="1:29" ht="14">
      <c r="A185" s="112"/>
      <c r="B185" s="112"/>
      <c r="C185" s="112"/>
      <c r="D185" s="112"/>
      <c r="E185" s="112"/>
      <c r="F185" s="112"/>
      <c r="G185" s="113"/>
      <c r="H185" s="113"/>
      <c r="I185" s="138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</row>
    <row r="186" spans="1:29" ht="14">
      <c r="A186" s="112"/>
      <c r="B186" s="112"/>
      <c r="C186" s="112"/>
      <c r="D186" s="112"/>
      <c r="E186" s="112"/>
      <c r="F186" s="112"/>
      <c r="G186" s="113"/>
      <c r="H186" s="113"/>
      <c r="I186" s="138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</row>
    <row r="187" spans="1:29" ht="14">
      <c r="A187" s="112"/>
      <c r="B187" s="112"/>
      <c r="C187" s="112"/>
      <c r="D187" s="112"/>
      <c r="E187" s="112"/>
      <c r="F187" s="112"/>
      <c r="G187" s="113"/>
      <c r="H187" s="113"/>
      <c r="I187" s="138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</row>
    <row r="188" spans="1:29" ht="14">
      <c r="A188" s="112"/>
      <c r="B188" s="112"/>
      <c r="C188" s="112"/>
      <c r="D188" s="112"/>
      <c r="E188" s="112"/>
      <c r="F188" s="112"/>
      <c r="G188" s="113"/>
      <c r="H188" s="113"/>
      <c r="I188" s="138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</row>
    <row r="189" spans="1:29" ht="14">
      <c r="A189" s="112"/>
      <c r="B189" s="112"/>
      <c r="C189" s="112"/>
      <c r="D189" s="112"/>
      <c r="E189" s="112"/>
      <c r="F189" s="112"/>
      <c r="G189" s="113"/>
      <c r="H189" s="113"/>
      <c r="I189" s="138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</row>
    <row r="190" spans="1:29" ht="14">
      <c r="A190" s="112"/>
      <c r="B190" s="112"/>
      <c r="C190" s="112"/>
      <c r="D190" s="112"/>
      <c r="E190" s="112"/>
      <c r="F190" s="112"/>
      <c r="G190" s="113"/>
      <c r="H190" s="113"/>
      <c r="I190" s="138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</row>
    <row r="191" spans="1:29" ht="14">
      <c r="A191" s="112"/>
      <c r="B191" s="112"/>
      <c r="C191" s="112"/>
      <c r="D191" s="112"/>
      <c r="E191" s="112"/>
      <c r="F191" s="112"/>
      <c r="G191" s="113"/>
      <c r="H191" s="113"/>
      <c r="I191" s="138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</row>
    <row r="192" spans="1:29" ht="14">
      <c r="A192" s="112"/>
      <c r="B192" s="112"/>
      <c r="C192" s="112"/>
      <c r="D192" s="112"/>
      <c r="E192" s="112"/>
      <c r="F192" s="112"/>
      <c r="G192" s="113"/>
      <c r="H192" s="113"/>
      <c r="I192" s="138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</row>
    <row r="193" spans="1:29" ht="14">
      <c r="A193" s="112"/>
      <c r="B193" s="112"/>
      <c r="C193" s="112"/>
      <c r="D193" s="112"/>
      <c r="E193" s="112"/>
      <c r="F193" s="112"/>
      <c r="G193" s="113"/>
      <c r="H193" s="113"/>
      <c r="I193" s="138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</row>
    <row r="194" spans="1:29" ht="14">
      <c r="A194" s="112"/>
      <c r="B194" s="112"/>
      <c r="C194" s="112"/>
      <c r="D194" s="112"/>
      <c r="E194" s="112"/>
      <c r="F194" s="112"/>
      <c r="G194" s="113"/>
      <c r="H194" s="113"/>
      <c r="I194" s="138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</row>
    <row r="195" spans="1:29" ht="14">
      <c r="A195" s="112"/>
      <c r="B195" s="112"/>
      <c r="C195" s="112"/>
      <c r="D195" s="112"/>
      <c r="E195" s="112"/>
      <c r="F195" s="112"/>
      <c r="G195" s="113"/>
      <c r="H195" s="113"/>
      <c r="I195" s="138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</row>
    <row r="196" spans="1:29" ht="14">
      <c r="A196" s="112"/>
      <c r="B196" s="112"/>
      <c r="C196" s="112"/>
      <c r="D196" s="112"/>
      <c r="E196" s="112"/>
      <c r="F196" s="112"/>
      <c r="G196" s="113"/>
      <c r="H196" s="113"/>
      <c r="I196" s="138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</row>
    <row r="197" spans="1:29" ht="14">
      <c r="A197" s="112"/>
      <c r="B197" s="112"/>
      <c r="C197" s="112"/>
      <c r="D197" s="112"/>
      <c r="E197" s="112"/>
      <c r="F197" s="112"/>
      <c r="G197" s="113"/>
      <c r="H197" s="113"/>
      <c r="I197" s="138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</row>
    <row r="198" spans="1:29" ht="14">
      <c r="A198" s="112"/>
      <c r="B198" s="112"/>
      <c r="C198" s="112"/>
      <c r="D198" s="112"/>
      <c r="E198" s="112"/>
      <c r="F198" s="112"/>
      <c r="G198" s="113"/>
      <c r="H198" s="113"/>
      <c r="I198" s="138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</row>
    <row r="199" spans="1:29" ht="14">
      <c r="A199" s="112"/>
      <c r="B199" s="112"/>
      <c r="C199" s="112"/>
      <c r="D199" s="112"/>
      <c r="E199" s="112"/>
      <c r="F199" s="112"/>
      <c r="G199" s="113"/>
      <c r="H199" s="113"/>
      <c r="I199" s="138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</row>
    <row r="200" spans="1:29" ht="14">
      <c r="A200" s="112"/>
      <c r="B200" s="112"/>
      <c r="C200" s="112"/>
      <c r="D200" s="112"/>
      <c r="E200" s="112"/>
      <c r="F200" s="112"/>
      <c r="G200" s="113"/>
      <c r="H200" s="113"/>
      <c r="I200" s="138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</row>
    <row r="201" spans="1:29" ht="14">
      <c r="A201" s="112"/>
      <c r="B201" s="112"/>
      <c r="C201" s="112"/>
      <c r="D201" s="112"/>
      <c r="E201" s="112"/>
      <c r="F201" s="112"/>
      <c r="G201" s="113"/>
      <c r="H201" s="113"/>
      <c r="I201" s="138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</row>
    <row r="202" spans="1:29" ht="14">
      <c r="A202" s="112"/>
      <c r="B202" s="112"/>
      <c r="C202" s="112"/>
      <c r="D202" s="112"/>
      <c r="E202" s="112"/>
      <c r="F202" s="112"/>
      <c r="G202" s="113"/>
      <c r="H202" s="113"/>
      <c r="I202" s="138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</row>
    <row r="203" spans="1:29" ht="14">
      <c r="A203" s="112"/>
      <c r="B203" s="112"/>
      <c r="C203" s="112"/>
      <c r="D203" s="112"/>
      <c r="E203" s="112"/>
      <c r="F203" s="112"/>
      <c r="G203" s="113"/>
      <c r="H203" s="113"/>
      <c r="I203" s="138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</row>
    <row r="204" spans="1:29" ht="14">
      <c r="A204" s="112"/>
      <c r="B204" s="112"/>
      <c r="C204" s="112"/>
      <c r="D204" s="112"/>
      <c r="E204" s="112"/>
      <c r="F204" s="112"/>
      <c r="G204" s="113"/>
      <c r="H204" s="113"/>
      <c r="I204" s="138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</row>
    <row r="205" spans="1:29" ht="14">
      <c r="A205" s="112"/>
      <c r="B205" s="112"/>
      <c r="C205" s="112"/>
      <c r="D205" s="112"/>
      <c r="E205" s="112"/>
      <c r="F205" s="112"/>
      <c r="G205" s="113"/>
      <c r="H205" s="113"/>
      <c r="I205" s="138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</row>
    <row r="206" spans="1:29" ht="14">
      <c r="A206" s="112"/>
      <c r="B206" s="112"/>
      <c r="C206" s="112"/>
      <c r="D206" s="112"/>
      <c r="E206" s="112"/>
      <c r="F206" s="112"/>
      <c r="G206" s="113"/>
      <c r="H206" s="113"/>
      <c r="I206" s="138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</row>
    <row r="207" spans="1:29" ht="14">
      <c r="A207" s="112"/>
      <c r="B207" s="112"/>
      <c r="C207" s="112"/>
      <c r="D207" s="112"/>
      <c r="E207" s="112"/>
      <c r="F207" s="112"/>
      <c r="G207" s="113"/>
      <c r="H207" s="113"/>
      <c r="I207" s="138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</row>
    <row r="208" spans="1:29" ht="14">
      <c r="A208" s="112"/>
      <c r="B208" s="112"/>
      <c r="C208" s="112"/>
      <c r="D208" s="112"/>
      <c r="E208" s="112"/>
      <c r="F208" s="112"/>
      <c r="G208" s="113"/>
      <c r="H208" s="113"/>
      <c r="I208" s="138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</row>
    <row r="209" spans="1:29" ht="14">
      <c r="A209" s="112"/>
      <c r="B209" s="112"/>
      <c r="C209" s="112"/>
      <c r="D209" s="112"/>
      <c r="E209" s="112"/>
      <c r="F209" s="112"/>
      <c r="G209" s="113"/>
      <c r="H209" s="113"/>
      <c r="I209" s="138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</row>
    <row r="210" spans="1:29" ht="14">
      <c r="A210" s="112"/>
      <c r="B210" s="112"/>
      <c r="C210" s="112"/>
      <c r="D210" s="112"/>
      <c r="E210" s="112"/>
      <c r="F210" s="112"/>
      <c r="G210" s="113"/>
      <c r="H210" s="113"/>
      <c r="I210" s="138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</row>
    <row r="211" spans="1:29" ht="14">
      <c r="A211" s="112"/>
      <c r="B211" s="112"/>
      <c r="C211" s="112"/>
      <c r="D211" s="112"/>
      <c r="E211" s="112"/>
      <c r="F211" s="112"/>
      <c r="G211" s="113"/>
      <c r="H211" s="113"/>
      <c r="I211" s="138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</row>
    <row r="212" spans="1:29" ht="14">
      <c r="A212" s="112"/>
      <c r="B212" s="112"/>
      <c r="C212" s="112"/>
      <c r="D212" s="112"/>
      <c r="E212" s="112"/>
      <c r="F212" s="112"/>
      <c r="G212" s="113"/>
      <c r="H212" s="113"/>
      <c r="I212" s="138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</row>
    <row r="213" spans="1:29" ht="14">
      <c r="A213" s="112"/>
      <c r="B213" s="112"/>
      <c r="C213" s="112"/>
      <c r="D213" s="112"/>
      <c r="E213" s="112"/>
      <c r="F213" s="112"/>
      <c r="G213" s="113"/>
      <c r="H213" s="113"/>
      <c r="I213" s="138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</row>
    <row r="214" spans="1:29" ht="14">
      <c r="A214" s="112"/>
      <c r="B214" s="112"/>
      <c r="C214" s="112"/>
      <c r="D214" s="112"/>
      <c r="E214" s="112"/>
      <c r="F214" s="112"/>
      <c r="G214" s="113"/>
      <c r="H214" s="113"/>
      <c r="I214" s="138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</row>
    <row r="215" spans="1:29" ht="14">
      <c r="A215" s="112"/>
      <c r="B215" s="112"/>
      <c r="C215" s="112"/>
      <c r="D215" s="112"/>
      <c r="E215" s="112"/>
      <c r="F215" s="112"/>
      <c r="G215" s="113"/>
      <c r="H215" s="113"/>
      <c r="I215" s="138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</row>
    <row r="216" spans="1:29" ht="14">
      <c r="A216" s="112"/>
      <c r="B216" s="112"/>
      <c r="C216" s="112"/>
      <c r="D216" s="112"/>
      <c r="E216" s="112"/>
      <c r="F216" s="112"/>
      <c r="G216" s="113"/>
      <c r="H216" s="113"/>
      <c r="I216" s="138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</row>
    <row r="217" spans="1:29" ht="14">
      <c r="A217" s="112"/>
      <c r="B217" s="112"/>
      <c r="C217" s="112"/>
      <c r="D217" s="112"/>
      <c r="E217" s="112"/>
      <c r="F217" s="112"/>
      <c r="G217" s="113"/>
      <c r="H217" s="113"/>
      <c r="I217" s="138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</row>
    <row r="218" spans="1:29" ht="14">
      <c r="A218" s="112"/>
      <c r="B218" s="112"/>
      <c r="C218" s="112"/>
      <c r="D218" s="112"/>
      <c r="E218" s="112"/>
      <c r="F218" s="112"/>
      <c r="G218" s="113"/>
      <c r="H218" s="113"/>
      <c r="I218" s="138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</row>
    <row r="219" spans="1:29" ht="14">
      <c r="A219" s="112"/>
      <c r="B219" s="112"/>
      <c r="C219" s="112"/>
      <c r="D219" s="112"/>
      <c r="E219" s="112"/>
      <c r="F219" s="112"/>
      <c r="G219" s="113"/>
      <c r="H219" s="113"/>
      <c r="I219" s="138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</row>
    <row r="220" spans="1:29" ht="14">
      <c r="A220" s="112"/>
      <c r="B220" s="112"/>
      <c r="C220" s="112"/>
      <c r="D220" s="112"/>
      <c r="E220" s="112"/>
      <c r="F220" s="112"/>
      <c r="G220" s="113"/>
      <c r="H220" s="113"/>
      <c r="I220" s="138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</row>
    <row r="221" spans="1:29" ht="14">
      <c r="A221" s="112"/>
      <c r="B221" s="112"/>
      <c r="C221" s="112"/>
      <c r="D221" s="112"/>
      <c r="E221" s="112"/>
      <c r="F221" s="112"/>
      <c r="G221" s="113"/>
      <c r="H221" s="113"/>
      <c r="I221" s="138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</row>
    <row r="222" spans="1:29" ht="14">
      <c r="A222" s="112"/>
      <c r="B222" s="112"/>
      <c r="C222" s="112"/>
      <c r="D222" s="112"/>
      <c r="E222" s="112"/>
      <c r="F222" s="112"/>
      <c r="G222" s="113"/>
      <c r="H222" s="113"/>
      <c r="I222" s="138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</row>
    <row r="223" spans="1:29" ht="14">
      <c r="A223" s="112"/>
      <c r="B223" s="112"/>
      <c r="C223" s="112"/>
      <c r="D223" s="112"/>
      <c r="E223" s="112"/>
      <c r="F223" s="112"/>
      <c r="G223" s="113"/>
      <c r="H223" s="113"/>
      <c r="I223" s="138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</row>
    <row r="224" spans="1:29" ht="14">
      <c r="A224" s="112"/>
      <c r="B224" s="112"/>
      <c r="C224" s="112"/>
      <c r="D224" s="112"/>
      <c r="E224" s="112"/>
      <c r="F224" s="112"/>
      <c r="G224" s="113"/>
      <c r="H224" s="113"/>
      <c r="I224" s="138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</row>
    <row r="225" spans="1:29" ht="14">
      <c r="A225" s="112"/>
      <c r="B225" s="112"/>
      <c r="C225" s="112"/>
      <c r="D225" s="112"/>
      <c r="E225" s="112"/>
      <c r="F225" s="112"/>
      <c r="G225" s="113"/>
      <c r="H225" s="113"/>
      <c r="I225" s="138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</row>
    <row r="226" spans="1:29" ht="14">
      <c r="A226" s="112"/>
      <c r="B226" s="112"/>
      <c r="C226" s="112"/>
      <c r="D226" s="112"/>
      <c r="E226" s="112"/>
      <c r="F226" s="112"/>
      <c r="G226" s="113"/>
      <c r="H226" s="113"/>
      <c r="I226" s="138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</row>
    <row r="227" spans="1:29" ht="14">
      <c r="A227" s="112"/>
      <c r="B227" s="112"/>
      <c r="C227" s="112"/>
      <c r="D227" s="112"/>
      <c r="E227" s="112"/>
      <c r="F227" s="112"/>
      <c r="G227" s="113"/>
      <c r="H227" s="113"/>
      <c r="I227" s="138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</row>
    <row r="228" spans="1:29" ht="14">
      <c r="A228" s="112"/>
      <c r="B228" s="112"/>
      <c r="C228" s="112"/>
      <c r="D228" s="112"/>
      <c r="E228" s="112"/>
      <c r="F228" s="112"/>
      <c r="G228" s="113"/>
      <c r="H228" s="113"/>
      <c r="I228" s="138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</row>
    <row r="229" spans="1:29" ht="14">
      <c r="A229" s="112"/>
      <c r="B229" s="112"/>
      <c r="C229" s="112"/>
      <c r="D229" s="112"/>
      <c r="E229" s="112"/>
      <c r="F229" s="112"/>
      <c r="G229" s="113"/>
      <c r="H229" s="113"/>
      <c r="I229" s="138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</row>
    <row r="230" spans="1:29" ht="14">
      <c r="A230" s="112"/>
      <c r="B230" s="112"/>
      <c r="C230" s="112"/>
      <c r="D230" s="112"/>
      <c r="E230" s="112"/>
      <c r="F230" s="112"/>
      <c r="G230" s="113"/>
      <c r="H230" s="113"/>
      <c r="I230" s="138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</row>
    <row r="231" spans="1:29" ht="14">
      <c r="A231" s="112"/>
      <c r="B231" s="112"/>
      <c r="C231" s="112"/>
      <c r="D231" s="112"/>
      <c r="E231" s="112"/>
      <c r="F231" s="112"/>
      <c r="G231" s="113"/>
      <c r="H231" s="113"/>
      <c r="I231" s="138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</row>
    <row r="232" spans="1:29" ht="14">
      <c r="A232" s="112"/>
      <c r="B232" s="112"/>
      <c r="C232" s="112"/>
      <c r="D232" s="112"/>
      <c r="E232" s="112"/>
      <c r="F232" s="112"/>
      <c r="G232" s="113"/>
      <c r="H232" s="113"/>
      <c r="I232" s="138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</row>
    <row r="233" spans="1:29" ht="14">
      <c r="A233" s="112"/>
      <c r="B233" s="112"/>
      <c r="C233" s="112"/>
      <c r="D233" s="112"/>
      <c r="E233" s="112"/>
      <c r="F233" s="112"/>
      <c r="G233" s="113"/>
      <c r="H233" s="113"/>
      <c r="I233" s="138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</row>
    <row r="234" spans="1:29" ht="14">
      <c r="A234" s="112"/>
      <c r="B234" s="112"/>
      <c r="C234" s="112"/>
      <c r="D234" s="112"/>
      <c r="E234" s="112"/>
      <c r="F234" s="112"/>
      <c r="G234" s="113"/>
      <c r="H234" s="113"/>
      <c r="I234" s="138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</row>
    <row r="235" spans="1:29" ht="14">
      <c r="A235" s="112"/>
      <c r="B235" s="112"/>
      <c r="C235" s="112"/>
      <c r="D235" s="112"/>
      <c r="E235" s="112"/>
      <c r="F235" s="112"/>
      <c r="G235" s="113"/>
      <c r="H235" s="113"/>
      <c r="I235" s="138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</row>
    <row r="236" spans="1:29" ht="14">
      <c r="A236" s="112"/>
      <c r="B236" s="112"/>
      <c r="C236" s="112"/>
      <c r="D236" s="112"/>
      <c r="E236" s="112"/>
      <c r="F236" s="112"/>
      <c r="G236" s="113"/>
      <c r="H236" s="113"/>
      <c r="I236" s="138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</row>
    <row r="237" spans="1:29" ht="14">
      <c r="A237" s="112"/>
      <c r="B237" s="112"/>
      <c r="C237" s="112"/>
      <c r="D237" s="112"/>
      <c r="E237" s="112"/>
      <c r="F237" s="112"/>
      <c r="G237" s="113"/>
      <c r="H237" s="113"/>
      <c r="I237" s="138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</row>
    <row r="238" spans="1:29" ht="14">
      <c r="A238" s="112"/>
      <c r="B238" s="112"/>
      <c r="C238" s="112"/>
      <c r="D238" s="112"/>
      <c r="E238" s="112"/>
      <c r="F238" s="112"/>
      <c r="G238" s="113"/>
      <c r="H238" s="113"/>
      <c r="I238" s="138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</row>
    <row r="239" spans="1:29" ht="14">
      <c r="A239" s="112"/>
      <c r="B239" s="112"/>
      <c r="C239" s="112"/>
      <c r="D239" s="112"/>
      <c r="E239" s="112"/>
      <c r="F239" s="112"/>
      <c r="G239" s="113"/>
      <c r="H239" s="113"/>
      <c r="I239" s="138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</row>
    <row r="240" spans="1:29" ht="14">
      <c r="A240" s="112"/>
      <c r="B240" s="112"/>
      <c r="C240" s="112"/>
      <c r="D240" s="112"/>
      <c r="E240" s="112"/>
      <c r="F240" s="112"/>
      <c r="G240" s="113"/>
      <c r="H240" s="113"/>
      <c r="I240" s="138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</row>
    <row r="241" spans="1:29" ht="14">
      <c r="A241" s="112"/>
      <c r="B241" s="112"/>
      <c r="C241" s="112"/>
      <c r="D241" s="112"/>
      <c r="E241" s="112"/>
      <c r="F241" s="112"/>
      <c r="G241" s="113"/>
      <c r="H241" s="113"/>
      <c r="I241" s="138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</row>
    <row r="242" spans="1:29" ht="14">
      <c r="A242" s="112"/>
      <c r="B242" s="112"/>
      <c r="C242" s="112"/>
      <c r="D242" s="112"/>
      <c r="E242" s="112"/>
      <c r="F242" s="112"/>
      <c r="G242" s="113"/>
      <c r="H242" s="113"/>
      <c r="I242" s="138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</row>
    <row r="243" spans="1:29" ht="14">
      <c r="A243" s="112"/>
      <c r="B243" s="112"/>
      <c r="C243" s="112"/>
      <c r="D243" s="112"/>
      <c r="E243" s="112"/>
      <c r="F243" s="112"/>
      <c r="G243" s="113"/>
      <c r="H243" s="113"/>
      <c r="I243" s="138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</row>
    <row r="244" spans="1:29" ht="14">
      <c r="A244" s="112"/>
      <c r="B244" s="112"/>
      <c r="C244" s="112"/>
      <c r="D244" s="112"/>
      <c r="E244" s="112"/>
      <c r="F244" s="112"/>
      <c r="G244" s="113"/>
      <c r="H244" s="113"/>
      <c r="I244" s="138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</row>
    <row r="245" spans="1:29" ht="14">
      <c r="A245" s="112"/>
      <c r="B245" s="112"/>
      <c r="C245" s="112"/>
      <c r="D245" s="112"/>
      <c r="E245" s="112"/>
      <c r="F245" s="112"/>
      <c r="G245" s="113"/>
      <c r="H245" s="113"/>
      <c r="I245" s="138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</row>
    <row r="246" spans="1:29" ht="14">
      <c r="A246" s="112"/>
      <c r="B246" s="112"/>
      <c r="C246" s="112"/>
      <c r="D246" s="112"/>
      <c r="E246" s="112"/>
      <c r="F246" s="112"/>
      <c r="G246" s="113"/>
      <c r="H246" s="113"/>
      <c r="I246" s="138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</row>
    <row r="247" spans="1:29" ht="14">
      <c r="A247" s="112"/>
      <c r="B247" s="112"/>
      <c r="C247" s="112"/>
      <c r="D247" s="112"/>
      <c r="E247" s="112"/>
      <c r="F247" s="112"/>
      <c r="G247" s="113"/>
      <c r="H247" s="113"/>
      <c r="I247" s="138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</row>
    <row r="248" spans="1:29" ht="14">
      <c r="A248" s="112"/>
      <c r="B248" s="112"/>
      <c r="C248" s="112"/>
      <c r="D248" s="112"/>
      <c r="E248" s="112"/>
      <c r="F248" s="112"/>
      <c r="G248" s="113"/>
      <c r="H248" s="113"/>
      <c r="I248" s="138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</row>
    <row r="249" spans="1:29" ht="14">
      <c r="A249" s="112"/>
      <c r="B249" s="112"/>
      <c r="C249" s="112"/>
      <c r="D249" s="112"/>
      <c r="E249" s="112"/>
      <c r="F249" s="112"/>
      <c r="G249" s="113"/>
      <c r="H249" s="113"/>
      <c r="I249" s="138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</row>
    <row r="250" spans="1:29" ht="14">
      <c r="A250" s="112"/>
      <c r="B250" s="112"/>
      <c r="C250" s="112"/>
      <c r="D250" s="112"/>
      <c r="E250" s="112"/>
      <c r="F250" s="112"/>
      <c r="G250" s="113"/>
      <c r="H250" s="113"/>
      <c r="I250" s="138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</row>
    <row r="251" spans="1:29" ht="14">
      <c r="A251" s="112"/>
      <c r="B251" s="112"/>
      <c r="C251" s="112"/>
      <c r="D251" s="112"/>
      <c r="E251" s="112"/>
      <c r="F251" s="112"/>
      <c r="G251" s="113"/>
      <c r="H251" s="113"/>
      <c r="I251" s="138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</row>
    <row r="252" spans="1:29" ht="14">
      <c r="A252" s="112"/>
      <c r="B252" s="112"/>
      <c r="C252" s="112"/>
      <c r="D252" s="112"/>
      <c r="E252" s="112"/>
      <c r="F252" s="112"/>
      <c r="G252" s="113"/>
      <c r="H252" s="113"/>
      <c r="I252" s="138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</row>
    <row r="253" spans="1:29" ht="14">
      <c r="A253" s="112"/>
      <c r="B253" s="112"/>
      <c r="C253" s="112"/>
      <c r="D253" s="112"/>
      <c r="E253" s="112"/>
      <c r="F253" s="112"/>
      <c r="G253" s="113"/>
      <c r="H253" s="113"/>
      <c r="I253" s="138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</row>
    <row r="254" spans="1:29" ht="14">
      <c r="A254" s="112"/>
      <c r="B254" s="112"/>
      <c r="C254" s="112"/>
      <c r="D254" s="112"/>
      <c r="E254" s="112"/>
      <c r="F254" s="112"/>
      <c r="G254" s="113"/>
      <c r="H254" s="113"/>
      <c r="I254" s="138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</row>
    <row r="255" spans="1:29" ht="14">
      <c r="A255" s="112"/>
      <c r="B255" s="112"/>
      <c r="C255" s="112"/>
      <c r="D255" s="112"/>
      <c r="E255" s="112"/>
      <c r="F255" s="112"/>
      <c r="G255" s="113"/>
      <c r="H255" s="113"/>
      <c r="I255" s="138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</row>
    <row r="256" spans="1:29" ht="14">
      <c r="A256" s="112"/>
      <c r="B256" s="112"/>
      <c r="C256" s="112"/>
      <c r="D256" s="112"/>
      <c r="E256" s="112"/>
      <c r="F256" s="112"/>
      <c r="G256" s="113"/>
      <c r="H256" s="113"/>
      <c r="I256" s="138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</row>
    <row r="257" spans="1:29" ht="14">
      <c r="A257" s="112"/>
      <c r="B257" s="112"/>
      <c r="C257" s="112"/>
      <c r="D257" s="112"/>
      <c r="E257" s="112"/>
      <c r="F257" s="112"/>
      <c r="G257" s="113"/>
      <c r="H257" s="113"/>
      <c r="I257" s="138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</row>
    <row r="258" spans="1:29" ht="14">
      <c r="A258" s="112"/>
      <c r="B258" s="112"/>
      <c r="C258" s="112"/>
      <c r="D258" s="112"/>
      <c r="E258" s="112"/>
      <c r="F258" s="112"/>
      <c r="G258" s="113"/>
      <c r="H258" s="113"/>
      <c r="I258" s="138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</row>
    <row r="259" spans="1:29" ht="14">
      <c r="A259" s="112"/>
      <c r="B259" s="112"/>
      <c r="C259" s="112"/>
      <c r="D259" s="112"/>
      <c r="E259" s="112"/>
      <c r="F259" s="112"/>
      <c r="G259" s="113"/>
      <c r="H259" s="113"/>
      <c r="I259" s="138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</row>
    <row r="260" spans="1:29" ht="14">
      <c r="A260" s="112"/>
      <c r="B260" s="112"/>
      <c r="C260" s="112"/>
      <c r="D260" s="112"/>
      <c r="E260" s="112"/>
      <c r="F260" s="112"/>
      <c r="G260" s="113"/>
      <c r="H260" s="113"/>
      <c r="I260" s="138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</row>
    <row r="261" spans="1:29" ht="14">
      <c r="A261" s="112"/>
      <c r="B261" s="112"/>
      <c r="C261" s="112"/>
      <c r="D261" s="112"/>
      <c r="E261" s="112"/>
      <c r="F261" s="112"/>
      <c r="G261" s="113"/>
      <c r="H261" s="113"/>
      <c r="I261" s="138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</row>
    <row r="262" spans="1:29" ht="14">
      <c r="A262" s="112"/>
      <c r="B262" s="112"/>
      <c r="C262" s="112"/>
      <c r="D262" s="112"/>
      <c r="E262" s="112"/>
      <c r="F262" s="112"/>
      <c r="G262" s="113"/>
      <c r="H262" s="113"/>
      <c r="I262" s="138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</row>
    <row r="263" spans="1:29" ht="14">
      <c r="A263" s="112"/>
      <c r="B263" s="112"/>
      <c r="C263" s="112"/>
      <c r="D263" s="112"/>
      <c r="E263" s="112"/>
      <c r="F263" s="112"/>
      <c r="G263" s="113"/>
      <c r="H263" s="113"/>
      <c r="I263" s="138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</row>
    <row r="264" spans="1:29" ht="14">
      <c r="A264" s="112"/>
      <c r="B264" s="112"/>
      <c r="C264" s="112"/>
      <c r="D264" s="112"/>
      <c r="E264" s="112"/>
      <c r="F264" s="112"/>
      <c r="G264" s="113"/>
      <c r="H264" s="113"/>
      <c r="I264" s="138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</row>
    <row r="265" spans="1:29" ht="14">
      <c r="A265" s="112"/>
      <c r="B265" s="112"/>
      <c r="C265" s="112"/>
      <c r="D265" s="112"/>
      <c r="E265" s="112"/>
      <c r="F265" s="112"/>
      <c r="G265" s="113"/>
      <c r="H265" s="113"/>
      <c r="I265" s="138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</row>
    <row r="266" spans="1:29" ht="14">
      <c r="A266" s="112"/>
      <c r="B266" s="112"/>
      <c r="C266" s="112"/>
      <c r="D266" s="112"/>
      <c r="E266" s="112"/>
      <c r="F266" s="112"/>
      <c r="G266" s="113"/>
      <c r="H266" s="113"/>
      <c r="I266" s="138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</row>
    <row r="267" spans="1:29" ht="14">
      <c r="A267" s="112"/>
      <c r="B267" s="112"/>
      <c r="C267" s="112"/>
      <c r="D267" s="112"/>
      <c r="E267" s="112"/>
      <c r="F267" s="112"/>
      <c r="G267" s="113"/>
      <c r="H267" s="113"/>
      <c r="I267" s="138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</row>
    <row r="268" spans="1:29" ht="14">
      <c r="A268" s="112"/>
      <c r="B268" s="112"/>
      <c r="C268" s="112"/>
      <c r="D268" s="112"/>
      <c r="E268" s="112"/>
      <c r="F268" s="112"/>
      <c r="G268" s="113"/>
      <c r="H268" s="113"/>
      <c r="I268" s="138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</row>
    <row r="269" spans="1:29" ht="14">
      <c r="A269" s="112"/>
      <c r="B269" s="112"/>
      <c r="C269" s="112"/>
      <c r="D269" s="112"/>
      <c r="E269" s="112"/>
      <c r="F269" s="112"/>
      <c r="G269" s="113"/>
      <c r="H269" s="113"/>
      <c r="I269" s="138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</row>
    <row r="270" spans="1:29" ht="14">
      <c r="A270" s="112"/>
      <c r="B270" s="112"/>
      <c r="C270" s="112"/>
      <c r="D270" s="112"/>
      <c r="E270" s="112"/>
      <c r="F270" s="112"/>
      <c r="G270" s="113"/>
      <c r="H270" s="113"/>
      <c r="I270" s="138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</row>
    <row r="271" spans="1:29" ht="14">
      <c r="A271" s="112"/>
      <c r="B271" s="112"/>
      <c r="C271" s="112"/>
      <c r="D271" s="112"/>
      <c r="E271" s="112"/>
      <c r="F271" s="112"/>
      <c r="G271" s="113"/>
      <c r="H271" s="113"/>
      <c r="I271" s="138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</row>
    <row r="272" spans="1:29" ht="14">
      <c r="A272" s="112"/>
      <c r="B272" s="112"/>
      <c r="C272" s="112"/>
      <c r="D272" s="112"/>
      <c r="E272" s="112"/>
      <c r="F272" s="112"/>
      <c r="G272" s="113"/>
      <c r="H272" s="113"/>
      <c r="I272" s="138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</row>
    <row r="273" spans="1:29" ht="14">
      <c r="A273" s="112"/>
      <c r="B273" s="112"/>
      <c r="C273" s="112"/>
      <c r="D273" s="112"/>
      <c r="E273" s="112"/>
      <c r="F273" s="112"/>
      <c r="G273" s="113"/>
      <c r="H273" s="113"/>
      <c r="I273" s="138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</row>
    <row r="274" spans="1:29" ht="14">
      <c r="A274" s="112"/>
      <c r="B274" s="112"/>
      <c r="C274" s="112"/>
      <c r="D274" s="112"/>
      <c r="E274" s="112"/>
      <c r="F274" s="112"/>
      <c r="G274" s="113"/>
      <c r="H274" s="113"/>
      <c r="I274" s="138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</row>
    <row r="275" spans="1:29" ht="14">
      <c r="A275" s="112"/>
      <c r="B275" s="112"/>
      <c r="C275" s="112"/>
      <c r="D275" s="112"/>
      <c r="E275" s="112"/>
      <c r="F275" s="112"/>
      <c r="G275" s="113"/>
      <c r="H275" s="113"/>
      <c r="I275" s="138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</row>
    <row r="276" spans="1:29" ht="14">
      <c r="A276" s="112"/>
      <c r="B276" s="112"/>
      <c r="C276" s="112"/>
      <c r="D276" s="112"/>
      <c r="E276" s="112"/>
      <c r="F276" s="112"/>
      <c r="G276" s="113"/>
      <c r="H276" s="113"/>
      <c r="I276" s="138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</row>
    <row r="277" spans="1:29" ht="14">
      <c r="A277" s="112"/>
      <c r="B277" s="112"/>
      <c r="C277" s="112"/>
      <c r="D277" s="112"/>
      <c r="E277" s="112"/>
      <c r="F277" s="112"/>
      <c r="G277" s="113"/>
      <c r="H277" s="113"/>
      <c r="I277" s="138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</row>
    <row r="278" spans="1:29" ht="14">
      <c r="A278" s="112"/>
      <c r="B278" s="112"/>
      <c r="C278" s="112"/>
      <c r="D278" s="112"/>
      <c r="E278" s="112"/>
      <c r="F278" s="112"/>
      <c r="G278" s="113"/>
      <c r="H278" s="113"/>
      <c r="I278" s="138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</row>
    <row r="279" spans="1:29" ht="14">
      <c r="A279" s="112"/>
      <c r="B279" s="112"/>
      <c r="C279" s="112"/>
      <c r="D279" s="112"/>
      <c r="E279" s="112"/>
      <c r="F279" s="112"/>
      <c r="G279" s="113"/>
      <c r="H279" s="113"/>
      <c r="I279" s="138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</row>
    <row r="280" spans="1:29" ht="14">
      <c r="A280" s="112"/>
      <c r="B280" s="112"/>
      <c r="C280" s="112"/>
      <c r="D280" s="112"/>
      <c r="E280" s="112"/>
      <c r="F280" s="112"/>
      <c r="G280" s="113"/>
      <c r="H280" s="113"/>
      <c r="I280" s="138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</row>
    <row r="281" spans="1:29" ht="14">
      <c r="A281" s="112"/>
      <c r="B281" s="112"/>
      <c r="C281" s="112"/>
      <c r="D281" s="112"/>
      <c r="E281" s="112"/>
      <c r="F281" s="112"/>
      <c r="G281" s="113"/>
      <c r="H281" s="113"/>
      <c r="I281" s="138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</row>
    <row r="282" spans="1:29" ht="14">
      <c r="A282" s="112"/>
      <c r="B282" s="112"/>
      <c r="C282" s="112"/>
      <c r="D282" s="112"/>
      <c r="E282" s="112"/>
      <c r="F282" s="112"/>
      <c r="G282" s="113"/>
      <c r="H282" s="113"/>
      <c r="I282" s="138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</row>
    <row r="283" spans="1:29" ht="14">
      <c r="A283" s="112"/>
      <c r="B283" s="112"/>
      <c r="C283" s="112"/>
      <c r="D283" s="112"/>
      <c r="E283" s="112"/>
      <c r="F283" s="112"/>
      <c r="G283" s="113"/>
      <c r="H283" s="113"/>
      <c r="I283" s="138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</row>
    <row r="284" spans="1:29" ht="14">
      <c r="A284" s="112"/>
      <c r="B284" s="112"/>
      <c r="C284" s="112"/>
      <c r="D284" s="112"/>
      <c r="E284" s="112"/>
      <c r="F284" s="112"/>
      <c r="G284" s="113"/>
      <c r="H284" s="113"/>
      <c r="I284" s="138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</row>
    <row r="285" spans="1:29" ht="14">
      <c r="A285" s="112"/>
      <c r="B285" s="112"/>
      <c r="C285" s="112"/>
      <c r="D285" s="112"/>
      <c r="E285" s="112"/>
      <c r="F285" s="112"/>
      <c r="G285" s="113"/>
      <c r="H285" s="113"/>
      <c r="I285" s="138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</row>
    <row r="286" spans="1:29" ht="14">
      <c r="A286" s="112"/>
      <c r="B286" s="112"/>
      <c r="C286" s="112"/>
      <c r="D286" s="112"/>
      <c r="E286" s="112"/>
      <c r="F286" s="112"/>
      <c r="G286" s="113"/>
      <c r="H286" s="113"/>
      <c r="I286" s="138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</row>
    <row r="287" spans="1:29" ht="14">
      <c r="A287" s="112"/>
      <c r="B287" s="112"/>
      <c r="C287" s="112"/>
      <c r="D287" s="112"/>
      <c r="E287" s="112"/>
      <c r="F287" s="112"/>
      <c r="G287" s="113"/>
      <c r="H287" s="113"/>
      <c r="I287" s="138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</row>
    <row r="288" spans="1:29" ht="14">
      <c r="A288" s="112"/>
      <c r="B288" s="112"/>
      <c r="C288" s="112"/>
      <c r="D288" s="112"/>
      <c r="E288" s="112"/>
      <c r="F288" s="112"/>
      <c r="G288" s="113"/>
      <c r="H288" s="113"/>
      <c r="I288" s="138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</row>
    <row r="289" spans="1:29" ht="14">
      <c r="A289" s="112"/>
      <c r="B289" s="112"/>
      <c r="C289" s="112"/>
      <c r="D289" s="112"/>
      <c r="E289" s="112"/>
      <c r="F289" s="112"/>
      <c r="G289" s="113"/>
      <c r="H289" s="113"/>
      <c r="I289" s="138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</row>
    <row r="290" spans="1:29" ht="14">
      <c r="A290" s="112"/>
      <c r="B290" s="112"/>
      <c r="C290" s="112"/>
      <c r="D290" s="112"/>
      <c r="E290" s="112"/>
      <c r="F290" s="112"/>
      <c r="G290" s="113"/>
      <c r="H290" s="113"/>
      <c r="I290" s="138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</row>
    <row r="291" spans="1:29" ht="14">
      <c r="A291" s="112"/>
      <c r="B291" s="112"/>
      <c r="C291" s="112"/>
      <c r="D291" s="112"/>
      <c r="E291" s="112"/>
      <c r="F291" s="112"/>
      <c r="G291" s="113"/>
      <c r="H291" s="113"/>
      <c r="I291" s="138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</row>
    <row r="292" spans="1:29" ht="14">
      <c r="A292" s="112"/>
      <c r="B292" s="112"/>
      <c r="C292" s="112"/>
      <c r="D292" s="112"/>
      <c r="E292" s="112"/>
      <c r="F292" s="112"/>
      <c r="G292" s="113"/>
      <c r="H292" s="113"/>
      <c r="I292" s="138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</row>
    <row r="293" spans="1:29" ht="14">
      <c r="A293" s="112"/>
      <c r="B293" s="112"/>
      <c r="C293" s="112"/>
      <c r="D293" s="112"/>
      <c r="E293" s="112"/>
      <c r="F293" s="112"/>
      <c r="G293" s="113"/>
      <c r="H293" s="113"/>
      <c r="I293" s="138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</row>
    <row r="294" spans="1:29" ht="14">
      <c r="A294" s="112"/>
      <c r="B294" s="112"/>
      <c r="C294" s="112"/>
      <c r="D294" s="112"/>
      <c r="E294" s="112"/>
      <c r="F294" s="112"/>
      <c r="G294" s="113"/>
      <c r="H294" s="113"/>
      <c r="I294" s="138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</row>
    <row r="295" spans="1:29" ht="14">
      <c r="A295" s="112"/>
      <c r="B295" s="112"/>
      <c r="C295" s="112"/>
      <c r="D295" s="112"/>
      <c r="E295" s="112"/>
      <c r="F295" s="112"/>
      <c r="G295" s="113"/>
      <c r="H295" s="113"/>
      <c r="I295" s="138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</row>
    <row r="296" spans="1:29" ht="14">
      <c r="A296" s="112"/>
      <c r="B296" s="112"/>
      <c r="C296" s="112"/>
      <c r="D296" s="112"/>
      <c r="E296" s="112"/>
      <c r="F296" s="112"/>
      <c r="G296" s="113"/>
      <c r="H296" s="113"/>
      <c r="I296" s="138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</row>
    <row r="297" spans="1:29" ht="14">
      <c r="A297" s="112"/>
      <c r="B297" s="112"/>
      <c r="C297" s="112"/>
      <c r="D297" s="112"/>
      <c r="E297" s="112"/>
      <c r="F297" s="112"/>
      <c r="G297" s="113"/>
      <c r="H297" s="113"/>
      <c r="I297" s="138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</row>
    <row r="298" spans="1:29" ht="14">
      <c r="A298" s="112"/>
      <c r="B298" s="112"/>
      <c r="C298" s="112"/>
      <c r="D298" s="112"/>
      <c r="E298" s="112"/>
      <c r="F298" s="112"/>
      <c r="G298" s="113"/>
      <c r="H298" s="113"/>
      <c r="I298" s="138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</row>
    <row r="299" spans="1:29" ht="14">
      <c r="A299" s="112"/>
      <c r="B299" s="112"/>
      <c r="C299" s="112"/>
      <c r="D299" s="112"/>
      <c r="E299" s="112"/>
      <c r="F299" s="112"/>
      <c r="G299" s="113"/>
      <c r="H299" s="113"/>
      <c r="I299" s="138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</row>
    <row r="300" spans="1:29" ht="14">
      <c r="A300" s="112"/>
      <c r="B300" s="112"/>
      <c r="C300" s="112"/>
      <c r="D300" s="112"/>
      <c r="E300" s="112"/>
      <c r="F300" s="112"/>
      <c r="G300" s="113"/>
      <c r="H300" s="113"/>
      <c r="I300" s="138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</row>
    <row r="301" spans="1:29" ht="14">
      <c r="A301" s="112"/>
      <c r="B301" s="112"/>
      <c r="C301" s="112"/>
      <c r="D301" s="112"/>
      <c r="E301" s="112"/>
      <c r="F301" s="112"/>
      <c r="G301" s="113"/>
      <c r="H301" s="113"/>
      <c r="I301" s="138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</row>
    <row r="302" spans="1:29" ht="14">
      <c r="A302" s="112"/>
      <c r="B302" s="112"/>
      <c r="C302" s="112"/>
      <c r="D302" s="112"/>
      <c r="E302" s="112"/>
      <c r="F302" s="112"/>
      <c r="G302" s="113"/>
      <c r="H302" s="113"/>
      <c r="I302" s="138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</row>
    <row r="303" spans="1:29" ht="14">
      <c r="A303" s="112"/>
      <c r="B303" s="112"/>
      <c r="C303" s="112"/>
      <c r="D303" s="112"/>
      <c r="E303" s="112"/>
      <c r="F303" s="112"/>
      <c r="G303" s="113"/>
      <c r="H303" s="113"/>
      <c r="I303" s="138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</row>
    <row r="304" spans="1:29" ht="14">
      <c r="A304" s="112"/>
      <c r="B304" s="112"/>
      <c r="C304" s="112"/>
      <c r="D304" s="112"/>
      <c r="E304" s="112"/>
      <c r="F304" s="112"/>
      <c r="G304" s="113"/>
      <c r="H304" s="113"/>
      <c r="I304" s="138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</row>
    <row r="305" spans="1:29" ht="14">
      <c r="A305" s="112"/>
      <c r="B305" s="112"/>
      <c r="C305" s="112"/>
      <c r="D305" s="112"/>
      <c r="E305" s="112"/>
      <c r="F305" s="112"/>
      <c r="G305" s="113"/>
      <c r="H305" s="113"/>
      <c r="I305" s="138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</row>
    <row r="306" spans="1:29" ht="14">
      <c r="A306" s="112"/>
      <c r="B306" s="112"/>
      <c r="C306" s="112"/>
      <c r="D306" s="112"/>
      <c r="E306" s="112"/>
      <c r="F306" s="112"/>
      <c r="G306" s="113"/>
      <c r="H306" s="113"/>
      <c r="I306" s="138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</row>
    <row r="307" spans="1:29" ht="14">
      <c r="A307" s="112"/>
      <c r="B307" s="112"/>
      <c r="C307" s="112"/>
      <c r="D307" s="112"/>
      <c r="E307" s="112"/>
      <c r="F307" s="112"/>
      <c r="G307" s="113"/>
      <c r="H307" s="113"/>
      <c r="I307" s="138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</row>
    <row r="308" spans="1:29" ht="14">
      <c r="A308" s="112"/>
      <c r="B308" s="112"/>
      <c r="C308" s="112"/>
      <c r="D308" s="112"/>
      <c r="E308" s="112"/>
      <c r="F308" s="112"/>
      <c r="G308" s="113"/>
      <c r="H308" s="113"/>
      <c r="I308" s="138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</row>
    <row r="309" spans="1:29" ht="14">
      <c r="A309" s="112"/>
      <c r="B309" s="112"/>
      <c r="C309" s="112"/>
      <c r="D309" s="112"/>
      <c r="E309" s="112"/>
      <c r="F309" s="112"/>
      <c r="G309" s="113"/>
      <c r="H309" s="113"/>
      <c r="I309" s="138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</row>
    <row r="310" spans="1:29" ht="14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</row>
    <row r="311" spans="1:29" ht="14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</row>
    <row r="312" spans="1:29" ht="14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</row>
    <row r="313" spans="1:29" ht="14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</row>
    <row r="314" spans="1:29" ht="14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</row>
    <row r="315" spans="1:29" ht="14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</row>
    <row r="316" spans="1:29" ht="14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</row>
    <row r="317" spans="1:29" ht="14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</row>
    <row r="318" spans="1:29" ht="14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</row>
    <row r="319" spans="1:29" ht="14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</row>
    <row r="320" spans="1:29" ht="14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1:29" ht="14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</row>
    <row r="322" spans="1:29" ht="14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</row>
    <row r="323" spans="1:29" ht="14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</row>
    <row r="324" spans="1:29" ht="14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</row>
    <row r="325" spans="1:29" ht="14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</row>
    <row r="326" spans="1:29" ht="14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</row>
    <row r="327" spans="1:29" ht="14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</row>
    <row r="328" spans="1:29" ht="14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</row>
    <row r="329" spans="1:29" ht="14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</row>
    <row r="330" spans="1:29" ht="14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</row>
    <row r="331" spans="1:29" ht="14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</row>
    <row r="332" spans="1:29" ht="14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</row>
    <row r="333" spans="1:29" ht="14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</row>
    <row r="334" spans="1:29" ht="14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</row>
    <row r="335" spans="1:29" ht="14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</row>
    <row r="336" spans="1:29" ht="14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</row>
    <row r="337" spans="1:29" ht="14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</row>
    <row r="338" spans="1:29" ht="14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</row>
    <row r="339" spans="1:29" ht="14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</row>
    <row r="340" spans="1:29" ht="14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</row>
    <row r="341" spans="1:29" ht="14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</row>
    <row r="342" spans="1:29" ht="14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</row>
    <row r="343" spans="1:29" ht="14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</row>
    <row r="344" spans="1:29" ht="14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</row>
    <row r="345" spans="1:29" ht="14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</row>
    <row r="346" spans="1:29" ht="14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</row>
    <row r="347" spans="1:29" ht="14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1:29" ht="14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</row>
    <row r="349" spans="1:29" ht="14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</row>
    <row r="350" spans="1:29" ht="14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</row>
    <row r="351" spans="1:29" ht="14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</row>
    <row r="352" spans="1:29" ht="14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</row>
    <row r="353" spans="1:29" ht="14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</row>
    <row r="354" spans="1:29" ht="14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</row>
    <row r="355" spans="1:29" ht="14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</row>
    <row r="356" spans="1:29" ht="14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</row>
    <row r="357" spans="1:29" ht="14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</row>
    <row r="358" spans="1:29" ht="14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</row>
    <row r="359" spans="1:29" ht="14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</row>
    <row r="360" spans="1:29" ht="14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</row>
    <row r="361" spans="1:29" ht="14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</row>
    <row r="362" spans="1:29" ht="14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</row>
    <row r="363" spans="1:29" ht="14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</row>
    <row r="364" spans="1:29" ht="14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</row>
    <row r="365" spans="1:29" ht="14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</row>
    <row r="366" spans="1:29" ht="14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</row>
    <row r="367" spans="1:29" ht="14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</row>
    <row r="368" spans="1:29" ht="14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</row>
    <row r="369" spans="1:29" ht="14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</row>
    <row r="370" spans="1:29" ht="14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</row>
    <row r="371" spans="1:29" ht="14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</row>
    <row r="372" spans="1:29" ht="14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</row>
    <row r="373" spans="1:29" ht="14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</row>
    <row r="374" spans="1:29" ht="14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1:29" ht="14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</row>
    <row r="376" spans="1:29" ht="14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</row>
    <row r="377" spans="1:29" ht="14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</row>
    <row r="378" spans="1:29" ht="14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</row>
    <row r="379" spans="1:29" ht="14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</row>
    <row r="380" spans="1:29" ht="14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</row>
    <row r="381" spans="1:29" ht="14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</row>
    <row r="382" spans="1:29" ht="14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</row>
    <row r="383" spans="1:29" ht="14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</row>
    <row r="384" spans="1:29" ht="14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</row>
    <row r="385" spans="1:29" ht="14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</row>
    <row r="386" spans="1:29" ht="14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</row>
    <row r="387" spans="1:29" ht="14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</row>
    <row r="388" spans="1:29" ht="14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</row>
    <row r="389" spans="1:29" ht="14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</row>
    <row r="390" spans="1:29" ht="14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</row>
    <row r="391" spans="1:29" ht="14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</row>
    <row r="392" spans="1:29" ht="14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</row>
    <row r="393" spans="1:29" ht="14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</row>
    <row r="394" spans="1:29" ht="14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</row>
    <row r="395" spans="1:29" ht="14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</row>
    <row r="396" spans="1:29" ht="14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</row>
    <row r="397" spans="1:29" ht="14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</row>
    <row r="398" spans="1:29" ht="14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</row>
    <row r="399" spans="1:29" ht="14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</row>
    <row r="400" spans="1:29" ht="14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</row>
    <row r="401" spans="1:29" ht="14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</row>
    <row r="402" spans="1:29" ht="14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</row>
    <row r="403" spans="1:29" ht="14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</row>
    <row r="404" spans="1:29" ht="14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</row>
    <row r="405" spans="1:29" ht="14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</row>
    <row r="406" spans="1:29" ht="14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</row>
    <row r="407" spans="1:29" ht="14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</row>
    <row r="408" spans="1:29" ht="14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</row>
    <row r="409" spans="1:29" ht="14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</row>
    <row r="410" spans="1:29" ht="14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</row>
    <row r="411" spans="1:29" ht="14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</row>
    <row r="412" spans="1:29" ht="14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</row>
    <row r="413" spans="1:29" ht="14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</row>
    <row r="414" spans="1:29" ht="14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</row>
    <row r="415" spans="1:29" ht="14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</row>
    <row r="416" spans="1:29" ht="14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</row>
    <row r="417" spans="1:29" ht="14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</row>
    <row r="418" spans="1:29" ht="14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</row>
    <row r="419" spans="1:29" ht="14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</row>
    <row r="420" spans="1:29" ht="14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</row>
    <row r="421" spans="1:29" ht="14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</row>
    <row r="422" spans="1:29" ht="14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</row>
    <row r="423" spans="1:29" ht="14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</row>
    <row r="424" spans="1:29" ht="14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</row>
    <row r="425" spans="1:29" ht="14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</row>
    <row r="426" spans="1:29" ht="14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</row>
    <row r="427" spans="1:29" ht="14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</row>
    <row r="428" spans="1:29" ht="14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</row>
    <row r="429" spans="1:29" ht="14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</row>
    <row r="430" spans="1:29" ht="14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</row>
    <row r="431" spans="1:29" ht="14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</row>
    <row r="432" spans="1:29" ht="14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</row>
    <row r="433" spans="1:29" ht="14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</row>
    <row r="434" spans="1:29" ht="14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</row>
    <row r="435" spans="1:29" ht="14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</row>
    <row r="436" spans="1:29" ht="14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</row>
    <row r="437" spans="1:29" ht="14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</row>
    <row r="438" spans="1:29" ht="14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</row>
    <row r="439" spans="1:29" ht="14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</row>
    <row r="440" spans="1:29" ht="14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</row>
    <row r="441" spans="1:29" ht="14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</row>
    <row r="442" spans="1:29" ht="14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139"/>
    </row>
    <row r="443" spans="1:29" ht="14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139"/>
    </row>
    <row r="444" spans="1:29" ht="14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</row>
    <row r="445" spans="1:29" ht="14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  <c r="AC445" s="139"/>
    </row>
    <row r="446" spans="1:29" ht="14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139"/>
      <c r="AC446" s="139"/>
    </row>
    <row r="447" spans="1:29" ht="14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139"/>
      <c r="AC447" s="139"/>
    </row>
    <row r="448" spans="1:29" ht="14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</row>
    <row r="449" spans="1:29" ht="14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139"/>
      <c r="AC449" s="139"/>
    </row>
    <row r="450" spans="1:29" ht="14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</row>
    <row r="451" spans="1:29" ht="14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139"/>
    </row>
    <row r="452" spans="1:29" ht="14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</row>
    <row r="453" spans="1:29" ht="14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</row>
    <row r="454" spans="1:29" ht="14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  <c r="AC454" s="139"/>
    </row>
    <row r="455" spans="1:29" ht="14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</row>
    <row r="456" spans="1:29" ht="14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</row>
    <row r="457" spans="1:29" ht="14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</row>
    <row r="458" spans="1:29" ht="14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</row>
    <row r="459" spans="1:29" ht="14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</row>
    <row r="460" spans="1:29" ht="14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</row>
    <row r="461" spans="1:29" ht="14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</row>
    <row r="462" spans="1:29" ht="14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</row>
    <row r="463" spans="1:29" ht="14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</row>
    <row r="464" spans="1:29" ht="14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</row>
    <row r="465" spans="1:29" ht="14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</row>
    <row r="466" spans="1:29" ht="14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</row>
    <row r="467" spans="1:29" ht="14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</row>
    <row r="468" spans="1:29" ht="14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</row>
    <row r="469" spans="1:29" ht="14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</row>
    <row r="470" spans="1:29" ht="14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</row>
    <row r="471" spans="1:29" ht="14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</row>
    <row r="472" spans="1:29" ht="14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</row>
    <row r="473" spans="1:29" ht="14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</row>
    <row r="474" spans="1:29" ht="14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</row>
    <row r="475" spans="1:29" ht="14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</row>
    <row r="476" spans="1:29" ht="14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</row>
    <row r="477" spans="1:29" ht="14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</row>
    <row r="478" spans="1:29" ht="14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</row>
    <row r="479" spans="1:29" ht="14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</row>
    <row r="480" spans="1:29" ht="14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</row>
    <row r="481" spans="1:29" ht="14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</row>
    <row r="482" spans="1:29" ht="14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</row>
    <row r="483" spans="1:29" ht="14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</row>
    <row r="484" spans="1:29" ht="14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</row>
    <row r="485" spans="1:29" ht="14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</row>
    <row r="486" spans="1:29" ht="14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</row>
    <row r="487" spans="1:29" ht="14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</row>
    <row r="488" spans="1:29" ht="14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</row>
    <row r="489" spans="1:29" ht="14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</row>
    <row r="490" spans="1:29" ht="14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</row>
    <row r="491" spans="1:29" ht="14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</row>
    <row r="492" spans="1:29" ht="14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</row>
    <row r="493" spans="1:29" ht="14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</row>
    <row r="494" spans="1:29" ht="14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</row>
    <row r="495" spans="1:29" ht="14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</row>
    <row r="496" spans="1:29" ht="14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</row>
    <row r="497" spans="1:29" ht="14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</row>
    <row r="498" spans="1:29" ht="14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</row>
    <row r="499" spans="1:29" ht="14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</row>
    <row r="500" spans="1:29" ht="14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</row>
    <row r="501" spans="1:29" ht="14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</row>
    <row r="502" spans="1:29" ht="14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</row>
    <row r="503" spans="1:29" ht="14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</row>
    <row r="504" spans="1:29" ht="14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</row>
    <row r="505" spans="1:29" ht="14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</row>
    <row r="506" spans="1:29" ht="14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</row>
    <row r="507" spans="1:29" ht="14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</row>
    <row r="508" spans="1:29" ht="14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</row>
    <row r="509" spans="1:29" ht="14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</row>
    <row r="510" spans="1:29" ht="14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</row>
    <row r="511" spans="1:29" ht="14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</row>
    <row r="512" spans="1:29" ht="14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</row>
    <row r="513" spans="1:29" ht="14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</row>
    <row r="514" spans="1:29" ht="14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</row>
    <row r="515" spans="1:29" ht="14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</row>
    <row r="516" spans="1:29" ht="14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</row>
    <row r="517" spans="1:29" ht="14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</row>
    <row r="518" spans="1:29" ht="14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</row>
    <row r="519" spans="1:29" ht="14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</row>
    <row r="520" spans="1:29" ht="14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</row>
    <row r="521" spans="1:29" ht="14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</row>
    <row r="522" spans="1:29" ht="14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</row>
    <row r="523" spans="1:29" ht="14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</row>
    <row r="524" spans="1:29" ht="14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</row>
    <row r="525" spans="1:29" ht="14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</row>
    <row r="526" spans="1:29" ht="14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139"/>
      <c r="AC526" s="139"/>
    </row>
    <row r="527" spans="1:29" ht="14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</row>
    <row r="528" spans="1:29" ht="14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</row>
    <row r="529" spans="1:29" ht="14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</row>
    <row r="530" spans="1:29" ht="14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</row>
    <row r="531" spans="1:29" ht="14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</row>
    <row r="532" spans="1:29" ht="14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</row>
    <row r="533" spans="1:29" ht="14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</row>
    <row r="534" spans="1:29" ht="14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</row>
    <row r="535" spans="1:29" ht="14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</row>
    <row r="536" spans="1:29" ht="14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</row>
    <row r="537" spans="1:29" ht="14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</row>
    <row r="538" spans="1:29" ht="14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</row>
    <row r="539" spans="1:29" ht="14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</row>
    <row r="540" spans="1:29" ht="14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</row>
    <row r="541" spans="1:29" ht="14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</row>
    <row r="542" spans="1:29" ht="14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</row>
    <row r="543" spans="1:29" ht="14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</row>
    <row r="544" spans="1:29" ht="14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</row>
    <row r="545" spans="1:29" ht="14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</row>
    <row r="546" spans="1:29" ht="14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</row>
    <row r="547" spans="1:29" ht="14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</row>
    <row r="548" spans="1:29" ht="14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</row>
    <row r="549" spans="1:29" ht="14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</row>
    <row r="550" spans="1:29" ht="14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</row>
    <row r="551" spans="1:29" ht="14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</row>
    <row r="552" spans="1:29" ht="14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</row>
    <row r="553" spans="1:29" ht="14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</row>
    <row r="554" spans="1:29" ht="14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</row>
    <row r="555" spans="1:29" ht="14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</row>
    <row r="556" spans="1:29" ht="14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</row>
    <row r="557" spans="1:29" ht="14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</row>
    <row r="558" spans="1:29" ht="14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</row>
    <row r="559" spans="1:29" ht="14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</row>
    <row r="560" spans="1:29" ht="14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</row>
    <row r="561" spans="1:29" ht="14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</row>
    <row r="562" spans="1:29" ht="14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</row>
    <row r="563" spans="1:29" ht="14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</row>
    <row r="564" spans="1:29" ht="14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</row>
    <row r="565" spans="1:29" ht="14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</row>
    <row r="566" spans="1:29" ht="14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</row>
    <row r="567" spans="1:29" ht="14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</row>
    <row r="568" spans="1:29" ht="14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</row>
    <row r="569" spans="1:29" ht="14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</row>
    <row r="570" spans="1:29" ht="14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</row>
    <row r="571" spans="1:29" ht="14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</row>
    <row r="572" spans="1:29" ht="14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</row>
    <row r="573" spans="1:29" ht="14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</row>
    <row r="574" spans="1:29" ht="14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</row>
    <row r="575" spans="1:29" ht="14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</row>
    <row r="576" spans="1:29" ht="14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139"/>
      <c r="AC576" s="139"/>
    </row>
    <row r="577" spans="1:29" ht="14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</row>
    <row r="578" spans="1:29" ht="14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</row>
    <row r="579" spans="1:29" ht="14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139"/>
      <c r="AC579" s="139"/>
    </row>
    <row r="580" spans="1:29" ht="14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139"/>
      <c r="AC580" s="139"/>
    </row>
    <row r="581" spans="1:29" ht="14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</row>
    <row r="582" spans="1:29" ht="14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</row>
    <row r="583" spans="1:29" ht="14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</row>
    <row r="584" spans="1:29" ht="14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139"/>
      <c r="AC584" s="139"/>
    </row>
    <row r="585" spans="1:29" ht="14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139"/>
      <c r="AC585" s="139"/>
    </row>
    <row r="586" spans="1:29" ht="14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</row>
    <row r="587" spans="1:29" ht="14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</row>
    <row r="588" spans="1:29" ht="14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</row>
    <row r="589" spans="1:29" ht="14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</row>
    <row r="590" spans="1:29" ht="14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139"/>
      <c r="AC590" s="139"/>
    </row>
    <row r="591" spans="1:29" ht="14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139"/>
      <c r="AC591" s="139"/>
    </row>
    <row r="592" spans="1:29" ht="14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139"/>
      <c r="AC592" s="139"/>
    </row>
    <row r="593" spans="1:29" ht="14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139"/>
      <c r="AC593" s="139"/>
    </row>
    <row r="594" spans="1:29" ht="14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139"/>
      <c r="AC594" s="139"/>
    </row>
    <row r="595" spans="1:29" ht="14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139"/>
      <c r="AC595" s="139"/>
    </row>
    <row r="596" spans="1:29" ht="14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139"/>
      <c r="AC596" s="139"/>
    </row>
    <row r="597" spans="1:29" ht="14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139"/>
      <c r="AC597" s="139"/>
    </row>
    <row r="598" spans="1:29" ht="14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139"/>
      <c r="AC598" s="139"/>
    </row>
    <row r="599" spans="1:29" ht="14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139"/>
      <c r="AC599" s="139"/>
    </row>
    <row r="600" spans="1:29" ht="14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139"/>
      <c r="AC600" s="139"/>
    </row>
    <row r="601" spans="1:29" ht="14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139"/>
      <c r="AC601" s="139"/>
    </row>
    <row r="602" spans="1:29" ht="14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139"/>
      <c r="AC602" s="139"/>
    </row>
    <row r="603" spans="1:29" ht="14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139"/>
      <c r="AC603" s="139"/>
    </row>
    <row r="604" spans="1:29" ht="14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139"/>
      <c r="AC604" s="139"/>
    </row>
    <row r="605" spans="1:29" ht="14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139"/>
      <c r="AC605" s="139"/>
    </row>
    <row r="606" spans="1:29" ht="14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139"/>
      <c r="AC606" s="139"/>
    </row>
    <row r="607" spans="1:29" ht="14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139"/>
      <c r="AC607" s="139"/>
    </row>
    <row r="608" spans="1:29" ht="14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139"/>
      <c r="AC608" s="139"/>
    </row>
    <row r="609" spans="1:29" ht="14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139"/>
      <c r="AC609" s="139"/>
    </row>
    <row r="610" spans="1:29" ht="14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139"/>
      <c r="AC610" s="139"/>
    </row>
    <row r="611" spans="1:29" ht="14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139"/>
      <c r="AC611" s="139"/>
    </row>
    <row r="612" spans="1:29" ht="14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139"/>
      <c r="AC612" s="139"/>
    </row>
    <row r="613" spans="1:29" ht="14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</row>
    <row r="614" spans="1:29" ht="14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139"/>
      <c r="AC614" s="139"/>
    </row>
    <row r="615" spans="1:29" ht="14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139"/>
      <c r="AC615" s="139"/>
    </row>
    <row r="616" spans="1:29" ht="14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</row>
    <row r="617" spans="1:29" ht="14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139"/>
      <c r="AC617" s="139"/>
    </row>
    <row r="618" spans="1:29" ht="14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</row>
    <row r="619" spans="1:29" ht="14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139"/>
      <c r="AC619" s="139"/>
    </row>
    <row r="620" spans="1:29" ht="14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139"/>
      <c r="AC620" s="139"/>
    </row>
    <row r="621" spans="1:29" ht="14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139"/>
      <c r="AC621" s="139"/>
    </row>
    <row r="622" spans="1:29" ht="14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139"/>
      <c r="AC622" s="139"/>
    </row>
    <row r="623" spans="1:29" ht="14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139"/>
      <c r="AC623" s="139"/>
    </row>
    <row r="624" spans="1:29" ht="14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139"/>
      <c r="AC624" s="139"/>
    </row>
    <row r="625" spans="1:29" ht="14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139"/>
      <c r="AC625" s="139"/>
    </row>
    <row r="626" spans="1:29" ht="14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139"/>
      <c r="AC626" s="139"/>
    </row>
    <row r="627" spans="1:29" ht="14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139"/>
      <c r="AC627" s="139"/>
    </row>
    <row r="628" spans="1:29" ht="14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139"/>
      <c r="AC628" s="139"/>
    </row>
    <row r="629" spans="1:29" ht="14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139"/>
      <c r="AC629" s="139"/>
    </row>
    <row r="630" spans="1:29" ht="14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139"/>
      <c r="AC630" s="139"/>
    </row>
    <row r="631" spans="1:29" ht="14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  <c r="AA631" s="139"/>
      <c r="AB631" s="139"/>
      <c r="AC631" s="139"/>
    </row>
    <row r="632" spans="1:29" ht="14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  <c r="AA632" s="139"/>
      <c r="AB632" s="139"/>
      <c r="AC632" s="139"/>
    </row>
    <row r="633" spans="1:29" ht="14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  <c r="AA633" s="139"/>
      <c r="AB633" s="139"/>
      <c r="AC633" s="139"/>
    </row>
    <row r="634" spans="1:29" ht="14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</row>
    <row r="635" spans="1:29" ht="14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</row>
    <row r="636" spans="1:29" ht="14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  <c r="AA636" s="139"/>
      <c r="AB636" s="139"/>
      <c r="AC636" s="139"/>
    </row>
    <row r="637" spans="1:29" ht="14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  <c r="AA637" s="139"/>
      <c r="AB637" s="139"/>
      <c r="AC637" s="139"/>
    </row>
    <row r="638" spans="1:29" ht="14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</row>
    <row r="639" spans="1:29" ht="14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  <c r="AA639" s="139"/>
      <c r="AB639" s="139"/>
      <c r="AC639" s="139"/>
    </row>
    <row r="640" spans="1:29" ht="14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</row>
    <row r="641" spans="1:29" ht="14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</row>
    <row r="642" spans="1:29" ht="14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  <c r="AA642" s="139"/>
      <c r="AB642" s="139"/>
      <c r="AC642" s="139"/>
    </row>
    <row r="643" spans="1:29" ht="14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  <c r="AA643" s="139"/>
      <c r="AB643" s="139"/>
      <c r="AC643" s="139"/>
    </row>
    <row r="644" spans="1:29" ht="14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</row>
    <row r="645" spans="1:29" ht="14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</row>
    <row r="646" spans="1:29" ht="14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  <c r="AA646" s="139"/>
      <c r="AB646" s="139"/>
      <c r="AC646" s="139"/>
    </row>
    <row r="647" spans="1:29" ht="14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  <c r="AA647" s="139"/>
      <c r="AB647" s="139"/>
      <c r="AC647" s="139"/>
    </row>
    <row r="648" spans="1:29" ht="14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  <c r="AA648" s="139"/>
      <c r="AB648" s="139"/>
      <c r="AC648" s="139"/>
    </row>
    <row r="649" spans="1:29" ht="14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</row>
    <row r="650" spans="1:29" ht="14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</row>
    <row r="651" spans="1:29" ht="14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  <c r="AA651" s="139"/>
      <c r="AB651" s="139"/>
      <c r="AC651" s="139"/>
    </row>
    <row r="652" spans="1:29" ht="14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  <c r="AA652" s="139"/>
      <c r="AB652" s="139"/>
      <c r="AC652" s="139"/>
    </row>
    <row r="653" spans="1:29" ht="14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</row>
    <row r="654" spans="1:29" ht="14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  <c r="AA654" s="139"/>
      <c r="AB654" s="139"/>
      <c r="AC654" s="139"/>
    </row>
    <row r="655" spans="1:29" ht="14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</row>
    <row r="656" spans="1:29" ht="14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  <c r="AA656" s="139"/>
      <c r="AB656" s="139"/>
      <c r="AC656" s="139"/>
    </row>
    <row r="657" spans="1:29" ht="14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  <c r="AA657" s="139"/>
      <c r="AB657" s="139"/>
      <c r="AC657" s="139"/>
    </row>
    <row r="658" spans="1:29" ht="14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  <c r="AA658" s="139"/>
      <c r="AB658" s="139"/>
      <c r="AC658" s="139"/>
    </row>
    <row r="659" spans="1:29" ht="14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</row>
    <row r="660" spans="1:29" ht="14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  <c r="AA660" s="139"/>
      <c r="AB660" s="139"/>
      <c r="AC660" s="139"/>
    </row>
    <row r="661" spans="1:29" ht="14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  <c r="AA661" s="139"/>
      <c r="AB661" s="139"/>
      <c r="AC661" s="139"/>
    </row>
    <row r="662" spans="1:29" ht="14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  <c r="AA662" s="139"/>
      <c r="AB662" s="139"/>
      <c r="AC662" s="139"/>
    </row>
    <row r="663" spans="1:29" ht="14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  <c r="AA663" s="139"/>
      <c r="AB663" s="139"/>
      <c r="AC663" s="139"/>
    </row>
    <row r="664" spans="1:29" ht="14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  <c r="AA664" s="139"/>
      <c r="AB664" s="139"/>
      <c r="AC664" s="139"/>
    </row>
    <row r="665" spans="1:29" ht="14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  <c r="AA665" s="139"/>
      <c r="AB665" s="139"/>
      <c r="AC665" s="139"/>
    </row>
    <row r="666" spans="1:29" ht="14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  <c r="AA666" s="139"/>
      <c r="AB666" s="139"/>
      <c r="AC666" s="139"/>
    </row>
    <row r="667" spans="1:29" ht="14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</row>
    <row r="668" spans="1:29" ht="14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  <c r="AA668" s="139"/>
      <c r="AB668" s="139"/>
      <c r="AC668" s="139"/>
    </row>
    <row r="669" spans="1:29" ht="14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</row>
    <row r="670" spans="1:29" ht="14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</row>
    <row r="671" spans="1:29" ht="14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9"/>
    </row>
    <row r="672" spans="1:29" ht="14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  <c r="AA672" s="139"/>
      <c r="AB672" s="139"/>
      <c r="AC672" s="139"/>
    </row>
    <row r="673" spans="1:29" ht="14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  <c r="AA673" s="139"/>
      <c r="AB673" s="139"/>
      <c r="AC673" s="139"/>
    </row>
    <row r="674" spans="1:29" ht="14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  <c r="AA674" s="139"/>
      <c r="AB674" s="139"/>
      <c r="AC674" s="139"/>
    </row>
    <row r="675" spans="1:29" ht="14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  <c r="AA675" s="139"/>
      <c r="AB675" s="139"/>
      <c r="AC675" s="139"/>
    </row>
    <row r="676" spans="1:29" ht="14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</row>
    <row r="677" spans="1:29" ht="14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  <c r="AA677" s="139"/>
      <c r="AB677" s="139"/>
      <c r="AC677" s="139"/>
    </row>
    <row r="678" spans="1:29" ht="14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  <c r="AA678" s="139"/>
      <c r="AB678" s="139"/>
      <c r="AC678" s="139"/>
    </row>
    <row r="679" spans="1:29" ht="14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  <c r="AA679" s="139"/>
      <c r="AB679" s="139"/>
      <c r="AC679" s="139"/>
    </row>
    <row r="680" spans="1:29" ht="14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</row>
    <row r="681" spans="1:29" ht="14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</row>
    <row r="682" spans="1:29" ht="14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</row>
    <row r="683" spans="1:29" ht="14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  <c r="AA683" s="139"/>
      <c r="AB683" s="139"/>
      <c r="AC683" s="139"/>
    </row>
    <row r="684" spans="1:29" ht="14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  <c r="AA684" s="139"/>
      <c r="AB684" s="139"/>
      <c r="AC684" s="139"/>
    </row>
    <row r="685" spans="1:29" ht="14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  <c r="AA685" s="139"/>
      <c r="AB685" s="139"/>
      <c r="AC685" s="139"/>
    </row>
    <row r="686" spans="1:29" ht="14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  <c r="AA686" s="139"/>
      <c r="AB686" s="139"/>
      <c r="AC686" s="139"/>
    </row>
    <row r="687" spans="1:29" ht="14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  <c r="AA687" s="139"/>
      <c r="AB687" s="139"/>
      <c r="AC687" s="139"/>
    </row>
    <row r="688" spans="1:29" ht="14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  <c r="AA688" s="139"/>
      <c r="AB688" s="139"/>
      <c r="AC688" s="139"/>
    </row>
    <row r="689" spans="1:29" ht="14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  <c r="AA689" s="139"/>
      <c r="AB689" s="139"/>
      <c r="AC689" s="139"/>
    </row>
    <row r="690" spans="1:29" ht="14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  <c r="AA690" s="139"/>
      <c r="AB690" s="139"/>
      <c r="AC690" s="139"/>
    </row>
    <row r="691" spans="1:29" ht="14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  <c r="AA691" s="139"/>
      <c r="AB691" s="139"/>
      <c r="AC691" s="139"/>
    </row>
    <row r="692" spans="1:29" ht="14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  <c r="AA692" s="139"/>
      <c r="AB692" s="139"/>
      <c r="AC692" s="139"/>
    </row>
    <row r="693" spans="1:29" ht="14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  <c r="AA693" s="139"/>
      <c r="AB693" s="139"/>
      <c r="AC693" s="139"/>
    </row>
    <row r="694" spans="1:29" ht="14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  <c r="AA694" s="139"/>
      <c r="AB694" s="139"/>
      <c r="AC694" s="139"/>
    </row>
    <row r="695" spans="1:29" ht="14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  <c r="AA695" s="139"/>
      <c r="AB695" s="139"/>
      <c r="AC695" s="139"/>
    </row>
    <row r="696" spans="1:29" ht="14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  <c r="AA696" s="139"/>
      <c r="AB696" s="139"/>
      <c r="AC696" s="139"/>
    </row>
    <row r="697" spans="1:29" ht="14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</row>
    <row r="698" spans="1:29" ht="14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  <c r="AA698" s="139"/>
      <c r="AB698" s="139"/>
      <c r="AC698" s="139"/>
    </row>
    <row r="699" spans="1:29" ht="14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  <c r="AA699" s="139"/>
      <c r="AB699" s="139"/>
      <c r="AC699" s="139"/>
    </row>
    <row r="700" spans="1:29" ht="14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  <c r="AA700" s="139"/>
      <c r="AB700" s="139"/>
      <c r="AC700" s="139"/>
    </row>
    <row r="701" spans="1:29" ht="14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  <c r="AA701" s="139"/>
      <c r="AB701" s="139"/>
      <c r="AC701" s="139"/>
    </row>
    <row r="702" spans="1:29" ht="14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  <c r="AA702" s="139"/>
      <c r="AB702" s="139"/>
      <c r="AC702" s="139"/>
    </row>
    <row r="703" spans="1:29" ht="14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</row>
    <row r="704" spans="1:29" ht="14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  <c r="AA704" s="139"/>
      <c r="AB704" s="139"/>
      <c r="AC704" s="139"/>
    </row>
    <row r="705" spans="1:29" ht="14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  <c r="AA705" s="139"/>
      <c r="AB705" s="139"/>
      <c r="AC705" s="139"/>
    </row>
    <row r="706" spans="1:29" ht="14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  <c r="AA706" s="139"/>
      <c r="AB706" s="139"/>
      <c r="AC706" s="139"/>
    </row>
    <row r="707" spans="1:29" ht="14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  <c r="AA707" s="139"/>
      <c r="AB707" s="139"/>
      <c r="AC707" s="139"/>
    </row>
    <row r="708" spans="1:29" ht="14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  <c r="AA708" s="139"/>
      <c r="AB708" s="139"/>
      <c r="AC708" s="139"/>
    </row>
    <row r="709" spans="1:29" ht="14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  <c r="AA709" s="139"/>
      <c r="AB709" s="139"/>
      <c r="AC709" s="139"/>
    </row>
    <row r="710" spans="1:29" ht="14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  <c r="AA710" s="139"/>
      <c r="AB710" s="139"/>
      <c r="AC710" s="139"/>
    </row>
    <row r="711" spans="1:29" ht="14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  <c r="AA711" s="139"/>
      <c r="AB711" s="139"/>
      <c r="AC711" s="139"/>
    </row>
    <row r="712" spans="1:29" ht="14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</row>
    <row r="713" spans="1:29" ht="14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  <c r="AA713" s="139"/>
      <c r="AB713" s="139"/>
      <c r="AC713" s="139"/>
    </row>
    <row r="714" spans="1:29" ht="14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  <c r="AA714" s="139"/>
      <c r="AB714" s="139"/>
      <c r="AC714" s="139"/>
    </row>
    <row r="715" spans="1:29" ht="14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  <c r="AA715" s="139"/>
      <c r="AB715" s="139"/>
      <c r="AC715" s="139"/>
    </row>
    <row r="716" spans="1:29" ht="14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  <c r="AA716" s="139"/>
      <c r="AB716" s="139"/>
      <c r="AC716" s="139"/>
    </row>
    <row r="717" spans="1:29" ht="14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</row>
    <row r="718" spans="1:29" ht="14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</row>
    <row r="719" spans="1:29" ht="14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  <c r="AA719" s="139"/>
      <c r="AB719" s="139"/>
      <c r="AC719" s="139"/>
    </row>
    <row r="720" spans="1:29" ht="14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  <c r="AA720" s="139"/>
      <c r="AB720" s="139"/>
      <c r="AC720" s="139"/>
    </row>
    <row r="721" spans="1:29" ht="14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  <c r="AA721" s="139"/>
      <c r="AB721" s="139"/>
      <c r="AC721" s="139"/>
    </row>
    <row r="722" spans="1:29" ht="14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</row>
    <row r="723" spans="1:29" ht="14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</row>
    <row r="724" spans="1:29" ht="14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</row>
    <row r="725" spans="1:29" ht="14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  <c r="AA725" s="139"/>
      <c r="AB725" s="139"/>
      <c r="AC725" s="139"/>
    </row>
    <row r="726" spans="1:29" ht="14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  <c r="AA726" s="139"/>
      <c r="AB726" s="139"/>
      <c r="AC726" s="139"/>
    </row>
    <row r="727" spans="1:29" ht="14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  <c r="AA727" s="139"/>
      <c r="AB727" s="139"/>
      <c r="AC727" s="139"/>
    </row>
    <row r="728" spans="1:29" ht="14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</row>
    <row r="729" spans="1:29" ht="14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</row>
    <row r="730" spans="1:29" ht="14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</row>
    <row r="731" spans="1:29" ht="14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  <c r="AA731" s="139"/>
      <c r="AB731" s="139"/>
      <c r="AC731" s="139"/>
    </row>
    <row r="732" spans="1:29" ht="14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</row>
    <row r="733" spans="1:29" ht="14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</row>
    <row r="734" spans="1:29" ht="14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139"/>
      <c r="AC734" s="139"/>
    </row>
    <row r="735" spans="1:29" ht="14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</row>
    <row r="736" spans="1:29" ht="14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39"/>
      <c r="AC736" s="139"/>
    </row>
    <row r="737" spans="1:29" ht="14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</row>
    <row r="738" spans="1:29" ht="14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</row>
    <row r="739" spans="1:29" ht="14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</row>
    <row r="740" spans="1:29" ht="14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</row>
    <row r="741" spans="1:29" ht="14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</row>
    <row r="742" spans="1:29" ht="14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</row>
    <row r="743" spans="1:29" ht="14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</row>
    <row r="744" spans="1:29" ht="14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</row>
    <row r="745" spans="1:29" ht="14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</row>
    <row r="746" spans="1:29" ht="14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</row>
    <row r="747" spans="1:29" ht="14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</row>
    <row r="748" spans="1:29" ht="14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</row>
    <row r="749" spans="1:29" ht="14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</row>
    <row r="750" spans="1:29" ht="14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</row>
    <row r="751" spans="1:29" ht="14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</row>
    <row r="752" spans="1:29" ht="14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</row>
    <row r="753" spans="1:29" ht="14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</row>
    <row r="754" spans="1:29" ht="14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</row>
    <row r="755" spans="1:29" ht="14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</row>
    <row r="756" spans="1:29" ht="14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</row>
    <row r="757" spans="1:29" ht="14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</row>
    <row r="758" spans="1:29" ht="14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</row>
    <row r="759" spans="1:29" ht="14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</row>
    <row r="760" spans="1:29" ht="14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</row>
    <row r="761" spans="1:29" ht="14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</row>
    <row r="762" spans="1:29" ht="14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</row>
    <row r="763" spans="1:29" ht="14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</row>
    <row r="764" spans="1:29" ht="14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</row>
    <row r="765" spans="1:29" ht="14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</row>
    <row r="766" spans="1:29" ht="14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</row>
    <row r="767" spans="1:29" ht="14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</row>
    <row r="768" spans="1:29" ht="14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</row>
    <row r="769" spans="1:29" ht="14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</row>
    <row r="770" spans="1:29" ht="14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</row>
    <row r="771" spans="1:29" ht="14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</row>
    <row r="772" spans="1:29" ht="14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</row>
    <row r="773" spans="1:29" ht="14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</row>
    <row r="774" spans="1:29" ht="14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</row>
    <row r="775" spans="1:29" ht="14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</row>
    <row r="776" spans="1:29" ht="14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</row>
    <row r="777" spans="1:29" ht="14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</row>
    <row r="778" spans="1:29" ht="14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</row>
    <row r="779" spans="1:29" ht="14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</row>
    <row r="780" spans="1:29" ht="14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</row>
    <row r="781" spans="1:29" ht="14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</row>
    <row r="782" spans="1:29" ht="14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</row>
    <row r="783" spans="1:29" ht="14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</row>
    <row r="784" spans="1:29" ht="14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</row>
    <row r="785" spans="1:29" ht="14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</row>
    <row r="786" spans="1:29" ht="14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</row>
    <row r="787" spans="1:29" ht="14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</row>
    <row r="788" spans="1:29" ht="14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</row>
    <row r="789" spans="1:29" ht="14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</row>
    <row r="790" spans="1:29" ht="14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</row>
    <row r="791" spans="1:29" ht="14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</row>
    <row r="792" spans="1:29" ht="14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</row>
    <row r="793" spans="1:29" ht="14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</row>
    <row r="794" spans="1:29" ht="14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</row>
    <row r="795" spans="1:29" ht="14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</row>
    <row r="796" spans="1:29" ht="14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</row>
    <row r="797" spans="1:29" ht="14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</row>
    <row r="798" spans="1:29" ht="14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</row>
    <row r="799" spans="1:29" ht="14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</row>
    <row r="800" spans="1:29" ht="14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</row>
    <row r="801" spans="1:29" ht="14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</row>
    <row r="802" spans="1:29" ht="14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</row>
    <row r="803" spans="1:29" ht="14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</row>
    <row r="804" spans="1:29" ht="14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</row>
    <row r="805" spans="1:29" ht="14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</row>
    <row r="806" spans="1:29" ht="14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</row>
    <row r="807" spans="1:29" ht="14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</row>
    <row r="808" spans="1:29" ht="14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</row>
    <row r="809" spans="1:29" ht="14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</row>
    <row r="810" spans="1:29" ht="14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</row>
    <row r="811" spans="1:29" ht="14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</row>
    <row r="812" spans="1:29" ht="14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</row>
    <row r="813" spans="1:29" ht="14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</row>
    <row r="814" spans="1:29" ht="14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</row>
    <row r="815" spans="1:29" ht="14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</row>
    <row r="816" spans="1:29" ht="14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</row>
    <row r="817" spans="1:29" ht="14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</row>
    <row r="818" spans="1:29" ht="14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</row>
    <row r="819" spans="1:29" ht="14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</row>
    <row r="820" spans="1:29" ht="14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</row>
    <row r="821" spans="1:29" ht="14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</row>
    <row r="822" spans="1:29" ht="14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</row>
    <row r="823" spans="1:29" ht="14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</row>
    <row r="824" spans="1:29" ht="14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</row>
    <row r="825" spans="1:29" ht="14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</row>
    <row r="826" spans="1:29" ht="14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</row>
    <row r="827" spans="1:29" ht="14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</row>
    <row r="828" spans="1:29" ht="14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</row>
    <row r="829" spans="1:29" ht="14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</row>
    <row r="830" spans="1:29" ht="14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</row>
    <row r="831" spans="1:29" ht="14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</row>
    <row r="832" spans="1:29" ht="14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</row>
    <row r="833" spans="1:29" ht="14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</row>
    <row r="834" spans="1:29" ht="14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</row>
    <row r="835" spans="1:29" ht="14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</row>
    <row r="836" spans="1:29" ht="14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</row>
    <row r="837" spans="1:29" ht="14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</row>
    <row r="838" spans="1:29" ht="14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</row>
    <row r="839" spans="1:29" ht="14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</row>
    <row r="840" spans="1:29" ht="14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</row>
    <row r="841" spans="1:29" ht="14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</row>
    <row r="842" spans="1:29" ht="14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</row>
    <row r="843" spans="1:29" ht="14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</row>
    <row r="844" spans="1:29" ht="14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</row>
    <row r="845" spans="1:29" ht="14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</row>
    <row r="846" spans="1:29" ht="14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</row>
    <row r="847" spans="1:29" ht="14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</row>
    <row r="848" spans="1:29" ht="14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</row>
    <row r="849" spans="1:29" ht="14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</row>
    <row r="850" spans="1:29" ht="14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</row>
    <row r="851" spans="1:29" ht="14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</row>
    <row r="852" spans="1:29" ht="14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</row>
    <row r="853" spans="1:29" ht="14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</row>
    <row r="854" spans="1:29" ht="14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</row>
    <row r="855" spans="1:29" ht="14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</row>
    <row r="856" spans="1:29" ht="14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</row>
    <row r="857" spans="1:29" ht="14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</row>
    <row r="858" spans="1:29" ht="14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</row>
    <row r="859" spans="1:29" ht="14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</row>
    <row r="860" spans="1:29" ht="14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</row>
    <row r="861" spans="1:29" ht="14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</row>
    <row r="862" spans="1:29" ht="14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</row>
    <row r="863" spans="1:29" ht="14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</row>
    <row r="864" spans="1:29" ht="14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</row>
    <row r="865" spans="1:29" ht="14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</row>
    <row r="866" spans="1:29" ht="14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</row>
    <row r="867" spans="1:29" ht="14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</row>
    <row r="868" spans="1:29" ht="14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</row>
    <row r="869" spans="1:29" ht="14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</row>
    <row r="870" spans="1:29" ht="14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</row>
    <row r="871" spans="1:29" ht="14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</row>
    <row r="872" spans="1:29" ht="14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</row>
    <row r="873" spans="1:29" ht="14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</row>
    <row r="874" spans="1:29" ht="14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</row>
    <row r="875" spans="1:29" ht="14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</row>
    <row r="876" spans="1:29" ht="14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</row>
    <row r="877" spans="1:29" ht="14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</row>
    <row r="878" spans="1:29" ht="14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</row>
    <row r="879" spans="1:29" ht="14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</row>
    <row r="880" spans="1:29" ht="14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</row>
    <row r="881" spans="1:29" ht="14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</row>
    <row r="882" spans="1:29" ht="14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</row>
    <row r="883" spans="1:29" ht="14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</row>
    <row r="884" spans="1:29" ht="14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</row>
    <row r="885" spans="1:29" ht="14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</row>
    <row r="886" spans="1:29" ht="14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</row>
    <row r="887" spans="1:29" ht="14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</row>
    <row r="888" spans="1:29" ht="14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</row>
    <row r="889" spans="1:29" ht="14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</row>
    <row r="890" spans="1:29" ht="14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</row>
    <row r="891" spans="1:29" ht="14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</row>
    <row r="892" spans="1:29" ht="14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</row>
    <row r="893" spans="1:29" ht="14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</row>
    <row r="894" spans="1:29" ht="14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</row>
    <row r="895" spans="1:29" ht="14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</row>
    <row r="896" spans="1:29" ht="14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</row>
    <row r="897" spans="1:29" ht="14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</row>
    <row r="898" spans="1:29" ht="14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</row>
    <row r="899" spans="1:29" ht="14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</row>
    <row r="900" spans="1:29" ht="14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</row>
    <row r="901" spans="1:29" ht="14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</row>
    <row r="902" spans="1:29" ht="14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</row>
    <row r="903" spans="1:29" ht="14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</row>
    <row r="904" spans="1:29" ht="14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</row>
    <row r="905" spans="1:29" ht="14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</row>
    <row r="906" spans="1:29" ht="14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</row>
    <row r="907" spans="1:29" ht="14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</row>
    <row r="908" spans="1:29" ht="14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</row>
    <row r="909" spans="1:29" ht="14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</row>
    <row r="910" spans="1:29" ht="14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</row>
    <row r="911" spans="1:29" ht="14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</row>
    <row r="912" spans="1:29" ht="14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</row>
    <row r="913" spans="1:29" ht="14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</row>
    <row r="914" spans="1:29" ht="14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</row>
    <row r="915" spans="1:29" ht="14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</row>
    <row r="916" spans="1:29" ht="14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</row>
    <row r="917" spans="1:29" ht="14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</row>
    <row r="918" spans="1:29" ht="14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</row>
    <row r="919" spans="1:29" ht="14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</row>
    <row r="920" spans="1:29" ht="14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</row>
    <row r="921" spans="1:29" ht="14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</row>
    <row r="922" spans="1:29" ht="14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</row>
    <row r="923" spans="1:29" ht="14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</row>
    <row r="924" spans="1:29" ht="14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</row>
    <row r="925" spans="1:29" ht="14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</row>
    <row r="926" spans="1:29" ht="14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</row>
    <row r="927" spans="1:29" ht="14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</row>
    <row r="928" spans="1:29" ht="14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</row>
    <row r="929" spans="1:29" ht="14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</row>
    <row r="930" spans="1:29" ht="14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</row>
    <row r="931" spans="1:29" ht="14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</row>
    <row r="932" spans="1:29" ht="14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</row>
    <row r="933" spans="1:29" ht="14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</row>
    <row r="934" spans="1:29" ht="14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</row>
    <row r="935" spans="1:29" ht="14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</row>
    <row r="936" spans="1:29" ht="14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</row>
    <row r="937" spans="1:29" ht="14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</row>
    <row r="938" spans="1:29" ht="14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</row>
    <row r="939" spans="1:29" ht="14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</row>
    <row r="940" spans="1:29" ht="14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</row>
    <row r="941" spans="1:29" ht="14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</row>
    <row r="942" spans="1:29" ht="14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</row>
    <row r="943" spans="1:29" ht="14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</row>
    <row r="944" spans="1:29" ht="14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</row>
    <row r="945" spans="1:29" ht="14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</row>
    <row r="946" spans="1:29" ht="14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</row>
    <row r="947" spans="1:29" ht="14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</row>
    <row r="948" spans="1:29" ht="14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</row>
    <row r="949" spans="1:29" ht="14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</row>
    <row r="950" spans="1:29" ht="14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</row>
    <row r="951" spans="1:29" ht="14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</row>
    <row r="952" spans="1:29" ht="14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</row>
    <row r="953" spans="1:29" ht="14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</row>
    <row r="954" spans="1:29" ht="14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</row>
    <row r="955" spans="1:29" ht="14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</row>
    <row r="956" spans="1:29" ht="14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</row>
    <row r="957" spans="1:29" ht="14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</row>
    <row r="958" spans="1:29" ht="14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</row>
    <row r="959" spans="1:29" ht="14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</row>
    <row r="960" spans="1:29" ht="14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</row>
    <row r="961" spans="1:29" ht="14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</row>
    <row r="962" spans="1:29" ht="14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</row>
    <row r="963" spans="1:29" ht="14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</row>
    <row r="964" spans="1:29" ht="14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</row>
    <row r="965" spans="1:29" ht="14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</row>
    <row r="966" spans="1:29" ht="14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</row>
    <row r="967" spans="1:29" ht="14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</row>
    <row r="968" spans="1:29" ht="14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</row>
    <row r="969" spans="1:29" ht="14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</row>
    <row r="970" spans="1:29" ht="14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</row>
    <row r="971" spans="1:29" ht="14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</row>
    <row r="972" spans="1:29" ht="14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</row>
    <row r="973" spans="1:29" ht="14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</row>
    <row r="974" spans="1:29" ht="14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</row>
    <row r="975" spans="1:29" ht="14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</row>
    <row r="976" spans="1:29" ht="14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</row>
    <row r="977" spans="1:29" ht="14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</row>
    <row r="978" spans="1:29" ht="14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</row>
    <row r="979" spans="1:29" ht="14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</row>
    <row r="980" spans="1:29" ht="14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</row>
    <row r="981" spans="1:29" ht="14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</row>
    <row r="982" spans="1:29" ht="14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</row>
    <row r="983" spans="1:29" ht="14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</row>
    <row r="984" spans="1:29" ht="14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</row>
    <row r="985" spans="1:29" ht="14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</row>
    <row r="986" spans="1:29" ht="14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</row>
    <row r="987" spans="1:29" ht="14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</row>
    <row r="988" spans="1:29" ht="14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</row>
    <row r="989" spans="1:29" ht="14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</row>
    <row r="990" spans="1:29" ht="14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</row>
    <row r="991" spans="1:29" ht="14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</row>
    <row r="992" spans="1:29" ht="14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</row>
    <row r="993" spans="1:29" ht="14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</row>
    <row r="994" spans="1:29" ht="14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</row>
    <row r="995" spans="1:29" ht="14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</row>
    <row r="996" spans="1:29" ht="14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</row>
    <row r="997" spans="1:29" ht="14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</row>
    <row r="998" spans="1:29" ht="14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</row>
    <row r="999" spans="1:29" ht="14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</row>
    <row r="1000" spans="1:29" ht="14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</row>
    <row r="1001" spans="1:29" ht="14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</row>
    <row r="1002" spans="1:29" ht="14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</row>
  </sheetData>
  <mergeCells count="1">
    <mergeCell ref="B2:M2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1003"/>
  <sheetViews>
    <sheetView workbookViewId="0"/>
  </sheetViews>
  <sheetFormatPr baseColWidth="10" defaultColWidth="14.5" defaultRowHeight="15" customHeight="1"/>
  <cols>
    <col min="4" max="4" width="25.83203125" customWidth="1"/>
    <col min="11" max="11" width="20.5" customWidth="1"/>
  </cols>
  <sheetData>
    <row r="1" spans="1:29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>
      <c r="A2" s="112"/>
      <c r="B2" s="201" t="s">
        <v>307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>
      <c r="A3" s="112"/>
      <c r="B3" s="112"/>
      <c r="C3" s="112"/>
      <c r="D3" s="112"/>
      <c r="E3" s="112"/>
      <c r="F3" s="112"/>
      <c r="G3" s="113"/>
      <c r="H3" s="113"/>
      <c r="I3" s="113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>
      <c r="A4" s="112"/>
      <c r="B4" s="114" t="s">
        <v>308</v>
      </c>
      <c r="C4" s="114" t="s">
        <v>309</v>
      </c>
      <c r="D4" s="114" t="s">
        <v>310</v>
      </c>
      <c r="E4" s="114" t="s">
        <v>6</v>
      </c>
      <c r="F4" s="114" t="s">
        <v>311</v>
      </c>
      <c r="G4" s="115" t="s">
        <v>1</v>
      </c>
      <c r="H4" s="115" t="s">
        <v>56</v>
      </c>
      <c r="I4" s="115" t="s">
        <v>227</v>
      </c>
      <c r="J4" s="114" t="s">
        <v>312</v>
      </c>
      <c r="K4" s="114" t="s">
        <v>313</v>
      </c>
      <c r="L4" s="114" t="s">
        <v>314</v>
      </c>
      <c r="M4" s="114" t="s">
        <v>10</v>
      </c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>
      <c r="A5" s="112"/>
      <c r="B5" s="116" t="s">
        <v>315</v>
      </c>
      <c r="C5" s="116" t="s">
        <v>316</v>
      </c>
      <c r="D5" s="116" t="s">
        <v>317</v>
      </c>
      <c r="E5" s="116" t="s">
        <v>318</v>
      </c>
      <c r="F5" s="116" t="s">
        <v>319</v>
      </c>
      <c r="G5" s="140" t="s">
        <v>329</v>
      </c>
      <c r="H5" s="118" t="s">
        <v>320</v>
      </c>
      <c r="I5" s="119" t="s">
        <v>227</v>
      </c>
      <c r="J5" s="116" t="s">
        <v>315</v>
      </c>
      <c r="K5" s="116" t="s">
        <v>321</v>
      </c>
      <c r="L5" s="116" t="s">
        <v>322</v>
      </c>
      <c r="M5" s="116" t="s">
        <v>323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>
      <c r="A6" s="112"/>
      <c r="B6" s="125">
        <v>20211006</v>
      </c>
      <c r="C6" s="125" t="s">
        <v>324</v>
      </c>
      <c r="D6" s="125" t="s">
        <v>38</v>
      </c>
      <c r="E6" s="125" t="s">
        <v>17</v>
      </c>
      <c r="F6" s="125" t="s">
        <v>325</v>
      </c>
      <c r="G6" s="126">
        <v>9920993</v>
      </c>
      <c r="H6" s="127"/>
      <c r="I6" s="128">
        <f>G6</f>
        <v>9920993</v>
      </c>
      <c r="J6" s="125">
        <v>20211006</v>
      </c>
      <c r="K6" s="129"/>
      <c r="L6" s="129"/>
      <c r="M6" s="129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>
      <c r="A7" s="112"/>
      <c r="B7" s="125">
        <v>20211016</v>
      </c>
      <c r="C7" s="125" t="s">
        <v>324</v>
      </c>
      <c r="D7" s="125" t="s">
        <v>27</v>
      </c>
      <c r="E7" s="125" t="s">
        <v>19</v>
      </c>
      <c r="F7" s="125" t="s">
        <v>325</v>
      </c>
      <c r="G7" s="126">
        <v>280</v>
      </c>
      <c r="H7" s="126"/>
      <c r="I7" s="128">
        <f>I6-H7+G7</f>
        <v>9921273</v>
      </c>
      <c r="J7" s="125">
        <v>20211016</v>
      </c>
      <c r="K7" s="129"/>
      <c r="L7" s="129"/>
      <c r="M7" s="129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</row>
    <row r="8" spans="1:29">
      <c r="A8" s="112"/>
      <c r="B8" s="125">
        <v>20211101</v>
      </c>
      <c r="C8" s="125" t="s">
        <v>324</v>
      </c>
      <c r="D8" s="125" t="s">
        <v>330</v>
      </c>
      <c r="E8" s="125" t="s">
        <v>160</v>
      </c>
      <c r="F8" s="125" t="s">
        <v>325</v>
      </c>
      <c r="G8" s="126"/>
      <c r="H8" s="126">
        <v>2860000</v>
      </c>
      <c r="I8" s="128">
        <f>G8-H8+I7</f>
        <v>7061273</v>
      </c>
      <c r="J8" s="125">
        <v>20211101</v>
      </c>
      <c r="K8" s="129"/>
      <c r="L8" s="129"/>
      <c r="M8" s="129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>
      <c r="A9" s="112"/>
      <c r="B9" s="125">
        <v>20211101</v>
      </c>
      <c r="C9" s="125" t="s">
        <v>324</v>
      </c>
      <c r="D9" s="130" t="s">
        <v>331</v>
      </c>
      <c r="E9" s="125" t="s">
        <v>196</v>
      </c>
      <c r="F9" s="125" t="s">
        <v>325</v>
      </c>
      <c r="G9" s="126"/>
      <c r="H9" s="126">
        <v>857300</v>
      </c>
      <c r="I9" s="128">
        <f t="shared" ref="I9:I95" si="0">I8+G9-H9</f>
        <v>6203973</v>
      </c>
      <c r="J9" s="125">
        <v>20211101</v>
      </c>
      <c r="K9" s="129"/>
      <c r="L9" s="129"/>
      <c r="M9" s="129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</row>
    <row r="10" spans="1:29">
      <c r="A10" s="112"/>
      <c r="B10" s="125">
        <v>20211101</v>
      </c>
      <c r="C10" s="125" t="s">
        <v>324</v>
      </c>
      <c r="D10" s="130" t="s">
        <v>332</v>
      </c>
      <c r="E10" s="125" t="s">
        <v>196</v>
      </c>
      <c r="F10" s="125" t="s">
        <v>325</v>
      </c>
      <c r="G10" s="127"/>
      <c r="H10" s="126">
        <v>31400</v>
      </c>
      <c r="I10" s="128">
        <f t="shared" si="0"/>
        <v>6172573</v>
      </c>
      <c r="J10" s="125">
        <v>20211101</v>
      </c>
      <c r="K10" s="129"/>
      <c r="L10" s="129"/>
      <c r="M10" s="129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1:29">
      <c r="A11" s="112"/>
      <c r="B11" s="125">
        <v>20211102</v>
      </c>
      <c r="C11" s="125" t="s">
        <v>324</v>
      </c>
      <c r="D11" s="125" t="s">
        <v>333</v>
      </c>
      <c r="E11" s="125" t="s">
        <v>334</v>
      </c>
      <c r="F11" s="125" t="s">
        <v>325</v>
      </c>
      <c r="G11" s="127"/>
      <c r="H11" s="126">
        <v>288904</v>
      </c>
      <c r="I11" s="128">
        <f t="shared" si="0"/>
        <v>5883669</v>
      </c>
      <c r="J11" s="125">
        <v>20211102</v>
      </c>
      <c r="K11" s="129"/>
      <c r="L11" s="129"/>
      <c r="M11" s="129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>
      <c r="A12" s="112"/>
      <c r="B12" s="125">
        <v>20211102</v>
      </c>
      <c r="C12" s="125" t="s">
        <v>324</v>
      </c>
      <c r="D12" s="130" t="s">
        <v>333</v>
      </c>
      <c r="E12" s="125" t="s">
        <v>19</v>
      </c>
      <c r="F12" s="125" t="s">
        <v>325</v>
      </c>
      <c r="G12" s="126">
        <v>288904</v>
      </c>
      <c r="H12" s="127"/>
      <c r="I12" s="128">
        <f t="shared" si="0"/>
        <v>6172573</v>
      </c>
      <c r="J12" s="125">
        <v>20211102</v>
      </c>
      <c r="K12" s="129"/>
      <c r="L12" s="129"/>
      <c r="M12" s="129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1:29">
      <c r="A13" s="112"/>
      <c r="B13" s="125">
        <v>20211102</v>
      </c>
      <c r="C13" s="125" t="s">
        <v>324</v>
      </c>
      <c r="D13" s="125" t="s">
        <v>335</v>
      </c>
      <c r="E13" s="125" t="s">
        <v>336</v>
      </c>
      <c r="F13" s="125" t="s">
        <v>325</v>
      </c>
      <c r="G13" s="126"/>
      <c r="H13" s="126">
        <v>5700</v>
      </c>
      <c r="I13" s="128">
        <f t="shared" si="0"/>
        <v>6166873</v>
      </c>
      <c r="J13" s="125">
        <v>20211102</v>
      </c>
      <c r="K13" s="129"/>
      <c r="L13" s="129"/>
      <c r="M13" s="129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1:29">
      <c r="A14" s="112"/>
      <c r="B14" s="125">
        <v>20211102</v>
      </c>
      <c r="C14" s="125" t="s">
        <v>324</v>
      </c>
      <c r="D14" s="130" t="s">
        <v>337</v>
      </c>
      <c r="E14" s="125" t="s">
        <v>196</v>
      </c>
      <c r="F14" s="125" t="s">
        <v>325</v>
      </c>
      <c r="G14" s="127"/>
      <c r="H14" s="126">
        <v>400000</v>
      </c>
      <c r="I14" s="128">
        <f t="shared" si="0"/>
        <v>5766873</v>
      </c>
      <c r="J14" s="125">
        <v>20211102</v>
      </c>
      <c r="K14" s="129"/>
      <c r="L14" s="129"/>
      <c r="M14" s="129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1:29">
      <c r="A15" s="112"/>
      <c r="B15" s="125">
        <v>20211102</v>
      </c>
      <c r="C15" s="125" t="s">
        <v>324</v>
      </c>
      <c r="D15" s="130" t="s">
        <v>335</v>
      </c>
      <c r="E15" s="125" t="s">
        <v>219</v>
      </c>
      <c r="F15" s="125" t="s">
        <v>325</v>
      </c>
      <c r="G15" s="127"/>
      <c r="H15" s="126">
        <v>3300</v>
      </c>
      <c r="I15" s="128">
        <f t="shared" si="0"/>
        <v>5763573</v>
      </c>
      <c r="J15" s="125">
        <v>20211102</v>
      </c>
      <c r="K15" s="129"/>
      <c r="L15" s="129"/>
      <c r="M15" s="129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>
      <c r="A16" s="112"/>
      <c r="B16" s="125">
        <v>20211102</v>
      </c>
      <c r="C16" s="125" t="s">
        <v>324</v>
      </c>
      <c r="D16" s="130" t="s">
        <v>338</v>
      </c>
      <c r="E16" s="125" t="s">
        <v>196</v>
      </c>
      <c r="F16" s="125" t="s">
        <v>325</v>
      </c>
      <c r="G16" s="127"/>
      <c r="H16" s="126">
        <v>540000</v>
      </c>
      <c r="I16" s="128">
        <f t="shared" si="0"/>
        <v>5223573</v>
      </c>
      <c r="J16" s="125">
        <v>20211102</v>
      </c>
      <c r="K16" s="129"/>
      <c r="L16" s="129"/>
      <c r="M16" s="129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29">
      <c r="A17" s="112"/>
      <c r="B17" s="125">
        <v>20211102</v>
      </c>
      <c r="C17" s="125" t="s">
        <v>324</v>
      </c>
      <c r="D17" s="130" t="s">
        <v>335</v>
      </c>
      <c r="E17" s="125" t="s">
        <v>219</v>
      </c>
      <c r="F17" s="125" t="s">
        <v>325</v>
      </c>
      <c r="G17" s="127"/>
      <c r="H17" s="126">
        <v>4500</v>
      </c>
      <c r="I17" s="128">
        <f t="shared" si="0"/>
        <v>5219073</v>
      </c>
      <c r="J17" s="125">
        <v>20211102</v>
      </c>
      <c r="K17" s="129"/>
      <c r="L17" s="129"/>
      <c r="M17" s="129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1:29">
      <c r="A18" s="112"/>
      <c r="B18" s="125">
        <v>20211102</v>
      </c>
      <c r="C18" s="125" t="s">
        <v>324</v>
      </c>
      <c r="D18" s="130" t="s">
        <v>339</v>
      </c>
      <c r="E18" s="125" t="s">
        <v>160</v>
      </c>
      <c r="F18" s="125" t="s">
        <v>325</v>
      </c>
      <c r="G18" s="127"/>
      <c r="H18" s="126">
        <v>198110</v>
      </c>
      <c r="I18" s="128">
        <f t="shared" si="0"/>
        <v>5020963</v>
      </c>
      <c r="J18" s="125">
        <v>20211102</v>
      </c>
      <c r="K18" s="129"/>
      <c r="L18" s="129"/>
      <c r="M18" s="129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:29">
      <c r="A19" s="112"/>
      <c r="B19" s="125">
        <v>20211103</v>
      </c>
      <c r="C19" s="125" t="s">
        <v>324</v>
      </c>
      <c r="D19" s="130" t="s">
        <v>340</v>
      </c>
      <c r="E19" s="125" t="s">
        <v>334</v>
      </c>
      <c r="F19" s="125" t="s">
        <v>325</v>
      </c>
      <c r="G19" s="127"/>
      <c r="H19" s="126">
        <v>1470300</v>
      </c>
      <c r="I19" s="128">
        <f t="shared" si="0"/>
        <v>3550663</v>
      </c>
      <c r="J19" s="125">
        <v>20211103</v>
      </c>
      <c r="K19" s="129"/>
      <c r="L19" s="129"/>
      <c r="M19" s="129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</row>
    <row r="20" spans="1:29">
      <c r="A20" s="112"/>
      <c r="B20" s="125">
        <v>20211103</v>
      </c>
      <c r="C20" s="125" t="s">
        <v>324</v>
      </c>
      <c r="D20" s="125" t="s">
        <v>341</v>
      </c>
      <c r="E20" s="125" t="s">
        <v>342</v>
      </c>
      <c r="F20" s="125" t="s">
        <v>325</v>
      </c>
      <c r="G20" s="127"/>
      <c r="H20" s="126">
        <v>436200</v>
      </c>
      <c r="I20" s="128">
        <f t="shared" si="0"/>
        <v>3114463</v>
      </c>
      <c r="J20" s="125">
        <v>20211103</v>
      </c>
      <c r="K20" s="129"/>
      <c r="L20" s="129"/>
      <c r="M20" s="129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29">
      <c r="A21" s="112"/>
      <c r="B21" s="125">
        <v>20211104</v>
      </c>
      <c r="C21" s="125" t="s">
        <v>324</v>
      </c>
      <c r="D21" s="125" t="s">
        <v>343</v>
      </c>
      <c r="E21" s="125" t="s">
        <v>193</v>
      </c>
      <c r="F21" s="125" t="s">
        <v>325</v>
      </c>
      <c r="G21" s="127"/>
      <c r="H21" s="126">
        <v>673380</v>
      </c>
      <c r="I21" s="128">
        <f t="shared" si="0"/>
        <v>2441083</v>
      </c>
      <c r="J21" s="125">
        <v>20211104</v>
      </c>
      <c r="K21" s="129"/>
      <c r="L21" s="129"/>
      <c r="M21" s="129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29">
      <c r="A22" s="112"/>
      <c r="B22" s="125">
        <v>20211104</v>
      </c>
      <c r="C22" s="125" t="s">
        <v>324</v>
      </c>
      <c r="D22" s="125" t="s">
        <v>344</v>
      </c>
      <c r="E22" s="125" t="s">
        <v>345</v>
      </c>
      <c r="F22" s="125" t="s">
        <v>325</v>
      </c>
      <c r="G22" s="127"/>
      <c r="H22" s="126">
        <v>494491</v>
      </c>
      <c r="I22" s="128">
        <f t="shared" si="0"/>
        <v>1946592</v>
      </c>
      <c r="J22" s="125">
        <v>20211104</v>
      </c>
      <c r="K22" s="129"/>
      <c r="L22" s="129"/>
      <c r="M22" s="129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</row>
    <row r="23" spans="1:29">
      <c r="A23" s="112"/>
      <c r="B23" s="125">
        <v>20211105</v>
      </c>
      <c r="C23" s="125" t="s">
        <v>324</v>
      </c>
      <c r="D23" s="130" t="s">
        <v>340</v>
      </c>
      <c r="E23" s="125" t="s">
        <v>232</v>
      </c>
      <c r="F23" s="125" t="s">
        <v>325</v>
      </c>
      <c r="G23" s="126">
        <v>1470300</v>
      </c>
      <c r="H23" s="127"/>
      <c r="I23" s="128">
        <f t="shared" si="0"/>
        <v>3416892</v>
      </c>
      <c r="J23" s="125">
        <v>20211105</v>
      </c>
      <c r="K23" s="129"/>
      <c r="L23" s="129"/>
      <c r="M23" s="129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</row>
    <row r="24" spans="1:29">
      <c r="A24" s="112"/>
      <c r="B24" s="125">
        <v>20211108</v>
      </c>
      <c r="C24" s="125" t="s">
        <v>324</v>
      </c>
      <c r="D24" s="130" t="s">
        <v>332</v>
      </c>
      <c r="E24" s="125" t="s">
        <v>196</v>
      </c>
      <c r="F24" s="125" t="s">
        <v>325</v>
      </c>
      <c r="G24" s="127"/>
      <c r="H24" s="126">
        <v>29290</v>
      </c>
      <c r="I24" s="128">
        <f t="shared" si="0"/>
        <v>3387602</v>
      </c>
      <c r="J24" s="125">
        <v>20211108</v>
      </c>
      <c r="K24" s="129"/>
      <c r="L24" s="129"/>
      <c r="M24" s="129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</row>
    <row r="25" spans="1:29">
      <c r="A25" s="112"/>
      <c r="B25" s="125">
        <v>20211108</v>
      </c>
      <c r="C25" s="125" t="s">
        <v>324</v>
      </c>
      <c r="D25" s="130" t="s">
        <v>332</v>
      </c>
      <c r="E25" s="125" t="s">
        <v>196</v>
      </c>
      <c r="F25" s="125" t="s">
        <v>325</v>
      </c>
      <c r="G25" s="127"/>
      <c r="H25" s="126">
        <v>45250</v>
      </c>
      <c r="I25" s="128">
        <f t="shared" si="0"/>
        <v>3342352</v>
      </c>
      <c r="J25" s="125">
        <v>20211108</v>
      </c>
      <c r="K25" s="129"/>
      <c r="L25" s="129"/>
      <c r="M25" s="129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</row>
    <row r="26" spans="1:29">
      <c r="A26" s="112"/>
      <c r="B26" s="125">
        <v>20211109</v>
      </c>
      <c r="C26" s="125" t="s">
        <v>324</v>
      </c>
      <c r="D26" s="130" t="s">
        <v>346</v>
      </c>
      <c r="E26" s="125" t="s">
        <v>86</v>
      </c>
      <c r="F26" s="125" t="s">
        <v>325</v>
      </c>
      <c r="G26" s="127"/>
      <c r="H26" s="126">
        <v>150000</v>
      </c>
      <c r="I26" s="128">
        <f t="shared" si="0"/>
        <v>3192352</v>
      </c>
      <c r="J26" s="125">
        <v>20211109</v>
      </c>
      <c r="K26" s="129"/>
      <c r="L26" s="129"/>
      <c r="M26" s="129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1:29">
      <c r="A27" s="112"/>
      <c r="B27" s="125">
        <v>20211109</v>
      </c>
      <c r="C27" s="125" t="s">
        <v>324</v>
      </c>
      <c r="D27" s="130" t="s">
        <v>347</v>
      </c>
      <c r="E27" s="125" t="s">
        <v>147</v>
      </c>
      <c r="F27" s="125" t="s">
        <v>325</v>
      </c>
      <c r="G27" s="127"/>
      <c r="H27" s="126">
        <v>64700</v>
      </c>
      <c r="I27" s="128">
        <f t="shared" si="0"/>
        <v>3127652</v>
      </c>
      <c r="J27" s="125">
        <v>20211109</v>
      </c>
      <c r="K27" s="129"/>
      <c r="L27" s="129"/>
      <c r="M27" s="129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</row>
    <row r="28" spans="1:29">
      <c r="A28" s="112"/>
      <c r="B28" s="125">
        <v>20211110</v>
      </c>
      <c r="C28" s="125" t="s">
        <v>324</v>
      </c>
      <c r="D28" s="130" t="s">
        <v>347</v>
      </c>
      <c r="E28" s="125" t="s">
        <v>147</v>
      </c>
      <c r="F28" s="125" t="s">
        <v>325</v>
      </c>
      <c r="G28" s="117"/>
      <c r="H28" s="126">
        <v>36500</v>
      </c>
      <c r="I28" s="128">
        <f t="shared" si="0"/>
        <v>3091152</v>
      </c>
      <c r="J28" s="125">
        <v>20211110</v>
      </c>
      <c r="K28" s="129"/>
      <c r="L28" s="129"/>
      <c r="M28" s="129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</row>
    <row r="29" spans="1:29">
      <c r="A29" s="112"/>
      <c r="B29" s="125">
        <v>20211110</v>
      </c>
      <c r="C29" s="125" t="s">
        <v>324</v>
      </c>
      <c r="D29" s="130" t="s">
        <v>347</v>
      </c>
      <c r="E29" s="125" t="s">
        <v>147</v>
      </c>
      <c r="F29" s="125" t="s">
        <v>325</v>
      </c>
      <c r="G29" s="127"/>
      <c r="H29" s="126">
        <v>21500</v>
      </c>
      <c r="I29" s="128">
        <f t="shared" si="0"/>
        <v>3069652</v>
      </c>
      <c r="J29" s="125">
        <v>20211110</v>
      </c>
      <c r="K29" s="129"/>
      <c r="L29" s="129"/>
      <c r="M29" s="129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29">
      <c r="A30" s="112"/>
      <c r="B30" s="125">
        <v>20211110</v>
      </c>
      <c r="C30" s="125" t="s">
        <v>324</v>
      </c>
      <c r="D30" s="130" t="s">
        <v>347</v>
      </c>
      <c r="E30" s="125" t="s">
        <v>147</v>
      </c>
      <c r="F30" s="125" t="s">
        <v>325</v>
      </c>
      <c r="G30" s="127"/>
      <c r="H30" s="126">
        <v>7200</v>
      </c>
      <c r="I30" s="128">
        <f t="shared" si="0"/>
        <v>3062452</v>
      </c>
      <c r="J30" s="125">
        <v>20211110</v>
      </c>
      <c r="K30" s="129"/>
      <c r="L30" s="129"/>
      <c r="M30" s="129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</row>
    <row r="31" spans="1:29">
      <c r="A31" s="112"/>
      <c r="B31" s="125">
        <v>20211110</v>
      </c>
      <c r="C31" s="125" t="s">
        <v>324</v>
      </c>
      <c r="D31" s="130" t="s">
        <v>348</v>
      </c>
      <c r="E31" s="125" t="s">
        <v>217</v>
      </c>
      <c r="F31" s="125" t="s">
        <v>325</v>
      </c>
      <c r="G31" s="127"/>
      <c r="H31" s="126">
        <v>237000</v>
      </c>
      <c r="I31" s="128">
        <f t="shared" si="0"/>
        <v>2825452</v>
      </c>
      <c r="J31" s="125">
        <v>20211110</v>
      </c>
      <c r="K31" s="129"/>
      <c r="L31" s="129"/>
      <c r="M31" s="131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</row>
    <row r="32" spans="1:29">
      <c r="A32" s="112"/>
      <c r="B32" s="125">
        <v>20211111</v>
      </c>
      <c r="C32" s="125" t="s">
        <v>324</v>
      </c>
      <c r="D32" s="130" t="s">
        <v>347</v>
      </c>
      <c r="E32" s="125" t="s">
        <v>147</v>
      </c>
      <c r="F32" s="125" t="s">
        <v>325</v>
      </c>
      <c r="G32" s="127"/>
      <c r="H32" s="126">
        <v>40600</v>
      </c>
      <c r="I32" s="128">
        <f t="shared" si="0"/>
        <v>2784852</v>
      </c>
      <c r="J32" s="125">
        <v>20211111</v>
      </c>
      <c r="K32" s="129"/>
      <c r="L32" s="129"/>
      <c r="M32" s="13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29">
      <c r="A33" s="112"/>
      <c r="B33" s="125">
        <v>20211111</v>
      </c>
      <c r="C33" s="125" t="s">
        <v>324</v>
      </c>
      <c r="D33" s="130" t="s">
        <v>349</v>
      </c>
      <c r="E33" s="125" t="s">
        <v>217</v>
      </c>
      <c r="F33" s="125" t="s">
        <v>325</v>
      </c>
      <c r="G33" s="127"/>
      <c r="H33" s="126">
        <v>226000</v>
      </c>
      <c r="I33" s="128">
        <f t="shared" si="0"/>
        <v>2558852</v>
      </c>
      <c r="J33" s="125">
        <v>20211111</v>
      </c>
      <c r="K33" s="129"/>
      <c r="L33" s="129"/>
      <c r="M33" s="131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</row>
    <row r="34" spans="1:29">
      <c r="A34" s="112"/>
      <c r="B34" s="125">
        <v>20211113</v>
      </c>
      <c r="C34" s="125" t="s">
        <v>324</v>
      </c>
      <c r="D34" s="130" t="s">
        <v>99</v>
      </c>
      <c r="E34" s="125" t="s">
        <v>79</v>
      </c>
      <c r="F34" s="125" t="s">
        <v>326</v>
      </c>
      <c r="G34" s="127"/>
      <c r="H34" s="126">
        <v>250000</v>
      </c>
      <c r="I34" s="128">
        <f t="shared" si="0"/>
        <v>2308852</v>
      </c>
      <c r="J34" s="125">
        <v>20211113</v>
      </c>
      <c r="K34" s="125" t="s">
        <v>350</v>
      </c>
      <c r="L34" s="129"/>
      <c r="M34" s="129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</row>
    <row r="35" spans="1:29">
      <c r="A35" s="112"/>
      <c r="B35" s="125">
        <v>20211114</v>
      </c>
      <c r="C35" s="125" t="s">
        <v>324</v>
      </c>
      <c r="D35" s="130" t="s">
        <v>347</v>
      </c>
      <c r="E35" s="125" t="s">
        <v>147</v>
      </c>
      <c r="F35" s="125" t="s">
        <v>351</v>
      </c>
      <c r="G35" s="127"/>
      <c r="H35" s="126">
        <v>7800</v>
      </c>
      <c r="I35" s="128">
        <f t="shared" si="0"/>
        <v>2301052</v>
      </c>
      <c r="J35" s="125">
        <v>20211114</v>
      </c>
      <c r="K35" s="125" t="s">
        <v>352</v>
      </c>
      <c r="L35" s="129"/>
      <c r="M35" s="129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</row>
    <row r="36" spans="1:29">
      <c r="A36" s="112"/>
      <c r="B36" s="125">
        <v>20211114</v>
      </c>
      <c r="C36" s="125" t="s">
        <v>324</v>
      </c>
      <c r="D36" s="130" t="s">
        <v>347</v>
      </c>
      <c r="E36" s="125" t="s">
        <v>147</v>
      </c>
      <c r="F36" s="125" t="s">
        <v>351</v>
      </c>
      <c r="G36" s="127"/>
      <c r="H36" s="126">
        <v>46000</v>
      </c>
      <c r="I36" s="128">
        <f t="shared" si="0"/>
        <v>2255052</v>
      </c>
      <c r="J36" s="125">
        <v>20211114</v>
      </c>
      <c r="K36" s="125" t="s">
        <v>352</v>
      </c>
      <c r="L36" s="129"/>
      <c r="M36" s="129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</row>
    <row r="37" spans="1:29">
      <c r="A37" s="112"/>
      <c r="B37" s="125">
        <v>20211118</v>
      </c>
      <c r="C37" s="125" t="s">
        <v>324</v>
      </c>
      <c r="D37" s="130" t="s">
        <v>353</v>
      </c>
      <c r="E37" s="125" t="s">
        <v>219</v>
      </c>
      <c r="F37" s="125" t="s">
        <v>325</v>
      </c>
      <c r="G37" s="127"/>
      <c r="H37" s="126">
        <v>200000</v>
      </c>
      <c r="I37" s="128">
        <f t="shared" si="0"/>
        <v>2055052</v>
      </c>
      <c r="J37" s="125">
        <v>20211118</v>
      </c>
      <c r="K37" s="129"/>
      <c r="L37" s="129"/>
      <c r="M37" s="129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</row>
    <row r="38" spans="1:29">
      <c r="A38" s="112"/>
      <c r="B38" s="125">
        <v>20211120</v>
      </c>
      <c r="C38" s="125" t="s">
        <v>324</v>
      </c>
      <c r="D38" s="130" t="s">
        <v>27</v>
      </c>
      <c r="E38" s="125" t="s">
        <v>21</v>
      </c>
      <c r="F38" s="125" t="s">
        <v>325</v>
      </c>
      <c r="G38" s="126">
        <v>509</v>
      </c>
      <c r="H38" s="127"/>
      <c r="I38" s="128">
        <f t="shared" si="0"/>
        <v>2055561</v>
      </c>
      <c r="J38" s="125">
        <v>20211120</v>
      </c>
      <c r="K38" s="129"/>
      <c r="L38" s="129"/>
      <c r="M38" s="129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</row>
    <row r="39" spans="1:29">
      <c r="A39" s="112"/>
      <c r="B39" s="125">
        <v>20211120</v>
      </c>
      <c r="C39" s="125" t="s">
        <v>324</v>
      </c>
      <c r="D39" s="130" t="s">
        <v>354</v>
      </c>
      <c r="E39" s="125" t="s">
        <v>334</v>
      </c>
      <c r="F39" s="125" t="s">
        <v>325</v>
      </c>
      <c r="G39" s="127"/>
      <c r="H39" s="126">
        <v>723840</v>
      </c>
      <c r="I39" s="128">
        <f t="shared" si="0"/>
        <v>1331721</v>
      </c>
      <c r="J39" s="125">
        <v>20211120</v>
      </c>
      <c r="K39" s="129"/>
      <c r="L39" s="129"/>
      <c r="M39" s="129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</row>
    <row r="40" spans="1:29">
      <c r="A40" s="112"/>
      <c r="B40" s="125">
        <v>20211120</v>
      </c>
      <c r="C40" s="125" t="s">
        <v>324</v>
      </c>
      <c r="D40" s="130" t="s">
        <v>354</v>
      </c>
      <c r="E40" s="125" t="s">
        <v>19</v>
      </c>
      <c r="F40" s="125" t="s">
        <v>325</v>
      </c>
      <c r="G40" s="126">
        <v>723840</v>
      </c>
      <c r="H40" s="127"/>
      <c r="I40" s="128">
        <f t="shared" si="0"/>
        <v>2055561</v>
      </c>
      <c r="J40" s="125">
        <v>20211120</v>
      </c>
      <c r="K40" s="129"/>
      <c r="L40" s="129"/>
      <c r="M40" s="129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</row>
    <row r="41" spans="1:29">
      <c r="A41" s="112"/>
      <c r="B41" s="125">
        <v>20211120</v>
      </c>
      <c r="C41" s="125" t="s">
        <v>324</v>
      </c>
      <c r="D41" s="130" t="s">
        <v>355</v>
      </c>
      <c r="E41" s="125" t="s">
        <v>160</v>
      </c>
      <c r="F41" s="125" t="s">
        <v>325</v>
      </c>
      <c r="G41" s="127"/>
      <c r="H41" s="126">
        <v>359000</v>
      </c>
      <c r="I41" s="128">
        <f t="shared" si="0"/>
        <v>1696561</v>
      </c>
      <c r="J41" s="125">
        <v>20211120</v>
      </c>
      <c r="K41" s="129"/>
      <c r="L41" s="129"/>
      <c r="M41" s="129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</row>
    <row r="42" spans="1:29">
      <c r="A42" s="112"/>
      <c r="B42" s="125">
        <v>20211120</v>
      </c>
      <c r="C42" s="125" t="s">
        <v>324</v>
      </c>
      <c r="D42" s="130" t="s">
        <v>356</v>
      </c>
      <c r="E42" s="125" t="s">
        <v>166</v>
      </c>
      <c r="F42" s="125" t="s">
        <v>325</v>
      </c>
      <c r="G42" s="127"/>
      <c r="H42" s="126">
        <v>159000</v>
      </c>
      <c r="I42" s="128">
        <f t="shared" si="0"/>
        <v>1537561</v>
      </c>
      <c r="J42" s="125">
        <v>20211120</v>
      </c>
      <c r="K42" s="129"/>
      <c r="L42" s="129"/>
      <c r="M42" s="129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</row>
    <row r="43" spans="1:29">
      <c r="A43" s="112"/>
      <c r="B43" s="125">
        <v>20211120</v>
      </c>
      <c r="C43" s="125" t="s">
        <v>324</v>
      </c>
      <c r="D43" s="130" t="s">
        <v>356</v>
      </c>
      <c r="E43" s="125" t="s">
        <v>166</v>
      </c>
      <c r="F43" s="125" t="s">
        <v>325</v>
      </c>
      <c r="G43" s="127"/>
      <c r="H43" s="126">
        <v>159000</v>
      </c>
      <c r="I43" s="128">
        <f t="shared" si="0"/>
        <v>1378561</v>
      </c>
      <c r="J43" s="125">
        <v>20211120</v>
      </c>
      <c r="K43" s="129"/>
      <c r="L43" s="129"/>
      <c r="M43" s="129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</row>
    <row r="44" spans="1:29">
      <c r="A44" s="112"/>
      <c r="B44" s="125">
        <v>20211120</v>
      </c>
      <c r="C44" s="125" t="s">
        <v>324</v>
      </c>
      <c r="D44" s="130" t="s">
        <v>357</v>
      </c>
      <c r="E44" s="125" t="s">
        <v>166</v>
      </c>
      <c r="F44" s="125" t="s">
        <v>325</v>
      </c>
      <c r="G44" s="127"/>
      <c r="H44" s="126">
        <v>51400</v>
      </c>
      <c r="I44" s="128">
        <f t="shared" si="0"/>
        <v>1327161</v>
      </c>
      <c r="J44" s="125">
        <v>20211120</v>
      </c>
      <c r="K44" s="129"/>
      <c r="L44" s="129"/>
      <c r="M44" s="129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</row>
    <row r="45" spans="1:29">
      <c r="A45" s="112"/>
      <c r="B45" s="125">
        <v>20211120</v>
      </c>
      <c r="C45" s="125" t="s">
        <v>324</v>
      </c>
      <c r="D45" s="130" t="s">
        <v>357</v>
      </c>
      <c r="E45" s="125" t="s">
        <v>166</v>
      </c>
      <c r="F45" s="125" t="s">
        <v>325</v>
      </c>
      <c r="G45" s="127"/>
      <c r="H45" s="126">
        <v>51400</v>
      </c>
      <c r="I45" s="128">
        <f t="shared" si="0"/>
        <v>1275761</v>
      </c>
      <c r="J45" s="125">
        <v>20211120</v>
      </c>
      <c r="K45" s="129"/>
      <c r="L45" s="129"/>
      <c r="M45" s="129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</row>
    <row r="46" spans="1:29">
      <c r="A46" s="112"/>
      <c r="B46" s="125">
        <v>20211120</v>
      </c>
      <c r="C46" s="125" t="s">
        <v>324</v>
      </c>
      <c r="D46" s="130" t="s">
        <v>358</v>
      </c>
      <c r="E46" s="125" t="s">
        <v>166</v>
      </c>
      <c r="F46" s="125" t="s">
        <v>325</v>
      </c>
      <c r="G46" s="127"/>
      <c r="H46" s="126">
        <v>217360</v>
      </c>
      <c r="I46" s="128">
        <f t="shared" si="0"/>
        <v>1058401</v>
      </c>
      <c r="J46" s="125">
        <v>20211120</v>
      </c>
      <c r="K46" s="129"/>
      <c r="L46" s="129"/>
      <c r="M46" s="129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</row>
    <row r="47" spans="1:29">
      <c r="A47" s="112"/>
      <c r="B47" s="125">
        <v>20211120</v>
      </c>
      <c r="C47" s="125" t="s">
        <v>324</v>
      </c>
      <c r="D47" s="130" t="s">
        <v>359</v>
      </c>
      <c r="E47" s="125" t="s">
        <v>166</v>
      </c>
      <c r="F47" s="125" t="s">
        <v>325</v>
      </c>
      <c r="G47" s="127"/>
      <c r="H47" s="126">
        <v>100000</v>
      </c>
      <c r="I47" s="128">
        <f t="shared" si="0"/>
        <v>958401</v>
      </c>
      <c r="J47" s="125">
        <v>20211120</v>
      </c>
      <c r="K47" s="129"/>
      <c r="L47" s="129"/>
      <c r="M47" s="129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</row>
    <row r="48" spans="1:29">
      <c r="A48" s="112"/>
      <c r="B48" s="125">
        <v>20211120</v>
      </c>
      <c r="C48" s="125" t="s">
        <v>324</v>
      </c>
      <c r="D48" s="130" t="s">
        <v>360</v>
      </c>
      <c r="E48" s="125" t="s">
        <v>166</v>
      </c>
      <c r="F48" s="125" t="s">
        <v>325</v>
      </c>
      <c r="G48" s="127"/>
      <c r="H48" s="126">
        <v>723840</v>
      </c>
      <c r="I48" s="128">
        <f t="shared" si="0"/>
        <v>234561</v>
      </c>
      <c r="J48" s="125">
        <v>20211120</v>
      </c>
      <c r="K48" s="129"/>
      <c r="L48" s="129"/>
      <c r="M48" s="129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</row>
    <row r="49" spans="1:29">
      <c r="A49" s="112"/>
      <c r="B49" s="125">
        <v>20211121</v>
      </c>
      <c r="C49" s="125" t="s">
        <v>324</v>
      </c>
      <c r="D49" s="130" t="s">
        <v>14</v>
      </c>
      <c r="E49" s="125" t="s">
        <v>15</v>
      </c>
      <c r="F49" s="125" t="s">
        <v>326</v>
      </c>
      <c r="G49" s="126">
        <v>1000000</v>
      </c>
      <c r="H49" s="127"/>
      <c r="I49" s="128">
        <f t="shared" si="0"/>
        <v>1234561</v>
      </c>
      <c r="J49" s="125">
        <v>20211121</v>
      </c>
      <c r="K49" s="129"/>
      <c r="L49" s="129"/>
      <c r="M49" s="129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</row>
    <row r="50" spans="1:29">
      <c r="A50" s="112"/>
      <c r="B50" s="125">
        <v>20211122</v>
      </c>
      <c r="C50" s="125" t="s">
        <v>324</v>
      </c>
      <c r="D50" s="130" t="s">
        <v>361</v>
      </c>
      <c r="E50" s="125" t="s">
        <v>196</v>
      </c>
      <c r="F50" s="125" t="s">
        <v>325</v>
      </c>
      <c r="G50" s="127"/>
      <c r="H50" s="126">
        <v>105000</v>
      </c>
      <c r="I50" s="128">
        <f t="shared" si="0"/>
        <v>1129561</v>
      </c>
      <c r="J50" s="125">
        <v>20211122</v>
      </c>
      <c r="K50" s="129"/>
      <c r="L50" s="129"/>
      <c r="M50" s="129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</row>
    <row r="51" spans="1:29">
      <c r="A51" s="112"/>
      <c r="B51" s="125">
        <v>20211122</v>
      </c>
      <c r="C51" s="125" t="s">
        <v>324</v>
      </c>
      <c r="D51" s="130" t="s">
        <v>361</v>
      </c>
      <c r="E51" s="125" t="s">
        <v>196</v>
      </c>
      <c r="F51" s="125" t="s">
        <v>325</v>
      </c>
      <c r="G51" s="127"/>
      <c r="H51" s="126">
        <v>105000</v>
      </c>
      <c r="I51" s="128">
        <f t="shared" si="0"/>
        <v>1024561</v>
      </c>
      <c r="J51" s="125">
        <v>20211122</v>
      </c>
      <c r="K51" s="129"/>
      <c r="L51" s="129"/>
      <c r="M51" s="129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</row>
    <row r="52" spans="1:29">
      <c r="A52" s="112"/>
      <c r="B52" s="125">
        <v>20211122</v>
      </c>
      <c r="C52" s="125" t="s">
        <v>324</v>
      </c>
      <c r="D52" s="130" t="s">
        <v>361</v>
      </c>
      <c r="E52" s="125" t="s">
        <v>196</v>
      </c>
      <c r="F52" s="125" t="s">
        <v>325</v>
      </c>
      <c r="G52" s="127"/>
      <c r="H52" s="126">
        <v>105000</v>
      </c>
      <c r="I52" s="128">
        <f t="shared" si="0"/>
        <v>919561</v>
      </c>
      <c r="J52" s="125">
        <v>20211122</v>
      </c>
      <c r="K52" s="129"/>
      <c r="L52" s="129"/>
      <c r="M52" s="129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</row>
    <row r="53" spans="1:29">
      <c r="A53" s="112"/>
      <c r="B53" s="125">
        <v>20211122</v>
      </c>
      <c r="C53" s="125" t="s">
        <v>324</v>
      </c>
      <c r="D53" s="130" t="s">
        <v>361</v>
      </c>
      <c r="E53" s="125" t="s">
        <v>196</v>
      </c>
      <c r="F53" s="125" t="s">
        <v>325</v>
      </c>
      <c r="G53" s="127"/>
      <c r="H53" s="126">
        <v>105000</v>
      </c>
      <c r="I53" s="128">
        <f t="shared" si="0"/>
        <v>814561</v>
      </c>
      <c r="J53" s="125">
        <v>20211122</v>
      </c>
      <c r="K53" s="129"/>
      <c r="L53" s="129"/>
      <c r="M53" s="129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</row>
    <row r="54" spans="1:29">
      <c r="A54" s="112"/>
      <c r="B54" s="125">
        <v>20211122</v>
      </c>
      <c r="C54" s="125" t="s">
        <v>324</v>
      </c>
      <c r="D54" s="130" t="s">
        <v>361</v>
      </c>
      <c r="E54" s="125" t="s">
        <v>196</v>
      </c>
      <c r="F54" s="125" t="s">
        <v>325</v>
      </c>
      <c r="G54" s="127"/>
      <c r="H54" s="126">
        <v>105000</v>
      </c>
      <c r="I54" s="128">
        <f t="shared" si="0"/>
        <v>709561</v>
      </c>
      <c r="J54" s="125">
        <v>20211122</v>
      </c>
      <c r="K54" s="129"/>
      <c r="L54" s="129"/>
      <c r="M54" s="129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</row>
    <row r="55" spans="1:29">
      <c r="A55" s="112"/>
      <c r="B55" s="125">
        <v>20211122</v>
      </c>
      <c r="C55" s="125" t="s">
        <v>324</v>
      </c>
      <c r="D55" s="130" t="s">
        <v>361</v>
      </c>
      <c r="E55" s="125" t="s">
        <v>196</v>
      </c>
      <c r="F55" s="125" t="s">
        <v>325</v>
      </c>
      <c r="G55" s="127"/>
      <c r="H55" s="126">
        <v>105000</v>
      </c>
      <c r="I55" s="128">
        <f t="shared" si="0"/>
        <v>604561</v>
      </c>
      <c r="J55" s="125">
        <v>20211122</v>
      </c>
      <c r="K55" s="129"/>
      <c r="L55" s="129"/>
      <c r="M55" s="129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</row>
    <row r="56" spans="1:29">
      <c r="A56" s="112"/>
      <c r="B56" s="125">
        <v>20211122</v>
      </c>
      <c r="C56" s="125" t="s">
        <v>324</v>
      </c>
      <c r="D56" s="130" t="s">
        <v>361</v>
      </c>
      <c r="E56" s="125" t="s">
        <v>196</v>
      </c>
      <c r="F56" s="125" t="s">
        <v>325</v>
      </c>
      <c r="G56" s="127"/>
      <c r="H56" s="126">
        <v>105000</v>
      </c>
      <c r="I56" s="128">
        <f t="shared" si="0"/>
        <v>499561</v>
      </c>
      <c r="J56" s="125">
        <v>20211122</v>
      </c>
      <c r="K56" s="129"/>
      <c r="L56" s="129"/>
      <c r="M56" s="129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</row>
    <row r="57" spans="1:29">
      <c r="A57" s="112"/>
      <c r="B57" s="125">
        <v>20211122</v>
      </c>
      <c r="C57" s="125" t="s">
        <v>324</v>
      </c>
      <c r="D57" s="130" t="s">
        <v>361</v>
      </c>
      <c r="E57" s="125" t="s">
        <v>196</v>
      </c>
      <c r="F57" s="125" t="s">
        <v>325</v>
      </c>
      <c r="G57" s="127"/>
      <c r="H57" s="126">
        <v>105000</v>
      </c>
      <c r="I57" s="128">
        <f t="shared" si="0"/>
        <v>394561</v>
      </c>
      <c r="J57" s="125">
        <v>20211122</v>
      </c>
      <c r="K57" s="129"/>
      <c r="L57" s="129"/>
      <c r="M57" s="129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</row>
    <row r="58" spans="1:29">
      <c r="A58" s="112"/>
      <c r="B58" s="125">
        <v>20211122</v>
      </c>
      <c r="C58" s="125" t="s">
        <v>324</v>
      </c>
      <c r="D58" s="130" t="s">
        <v>361</v>
      </c>
      <c r="E58" s="125" t="s">
        <v>196</v>
      </c>
      <c r="F58" s="125" t="s">
        <v>325</v>
      </c>
      <c r="G58" s="127"/>
      <c r="H58" s="126">
        <v>105000</v>
      </c>
      <c r="I58" s="128">
        <f t="shared" si="0"/>
        <v>289561</v>
      </c>
      <c r="J58" s="125">
        <v>20211122</v>
      </c>
      <c r="K58" s="129"/>
      <c r="L58" s="129"/>
      <c r="M58" s="129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</row>
    <row r="59" spans="1:29">
      <c r="A59" s="112"/>
      <c r="B59" s="125">
        <v>20211122</v>
      </c>
      <c r="C59" s="125" t="s">
        <v>324</v>
      </c>
      <c r="D59" s="130" t="s">
        <v>361</v>
      </c>
      <c r="E59" s="125" t="s">
        <v>196</v>
      </c>
      <c r="F59" s="125" t="s">
        <v>325</v>
      </c>
      <c r="G59" s="127"/>
      <c r="H59" s="126">
        <v>105000</v>
      </c>
      <c r="I59" s="128">
        <f t="shared" si="0"/>
        <v>184561</v>
      </c>
      <c r="J59" s="125">
        <v>20211122</v>
      </c>
      <c r="K59" s="129"/>
      <c r="L59" s="129"/>
      <c r="M59" s="129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</row>
    <row r="60" spans="1:29">
      <c r="A60" s="112"/>
      <c r="B60" s="125">
        <v>20211122</v>
      </c>
      <c r="C60" s="125" t="s">
        <v>324</v>
      </c>
      <c r="D60" s="130" t="s">
        <v>14</v>
      </c>
      <c r="E60" s="125" t="s">
        <v>15</v>
      </c>
      <c r="F60" s="125" t="s">
        <v>326</v>
      </c>
      <c r="G60" s="126">
        <v>1000000</v>
      </c>
      <c r="H60" s="127"/>
      <c r="I60" s="128">
        <f t="shared" si="0"/>
        <v>1184561</v>
      </c>
      <c r="J60" s="125">
        <v>20211122</v>
      </c>
      <c r="K60" s="129"/>
      <c r="L60" s="129"/>
      <c r="M60" s="129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</row>
    <row r="61" spans="1:29">
      <c r="A61" s="112"/>
      <c r="B61" s="125">
        <v>20211122</v>
      </c>
      <c r="C61" s="125" t="s">
        <v>324</v>
      </c>
      <c r="D61" s="130" t="s">
        <v>362</v>
      </c>
      <c r="E61" s="125" t="s">
        <v>336</v>
      </c>
      <c r="F61" s="125" t="s">
        <v>326</v>
      </c>
      <c r="G61" s="127"/>
      <c r="H61" s="126">
        <v>200000</v>
      </c>
      <c r="I61" s="128">
        <f t="shared" si="0"/>
        <v>984561</v>
      </c>
      <c r="J61" s="125">
        <v>20211122</v>
      </c>
      <c r="K61" s="125" t="s">
        <v>363</v>
      </c>
      <c r="L61" s="129"/>
      <c r="M61" s="129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</row>
    <row r="62" spans="1:29">
      <c r="A62" s="112"/>
      <c r="B62" s="125">
        <v>20211122</v>
      </c>
      <c r="C62" s="125" t="s">
        <v>324</v>
      </c>
      <c r="D62" s="130" t="s">
        <v>364</v>
      </c>
      <c r="E62" s="125" t="s">
        <v>219</v>
      </c>
      <c r="F62" s="125" t="s">
        <v>326</v>
      </c>
      <c r="G62" s="127"/>
      <c r="H62" s="126">
        <v>100000</v>
      </c>
      <c r="I62" s="128">
        <f t="shared" si="0"/>
        <v>884561</v>
      </c>
      <c r="J62" s="125">
        <v>20211122</v>
      </c>
      <c r="K62" s="125" t="s">
        <v>365</v>
      </c>
      <c r="L62" s="129"/>
      <c r="M62" s="129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</row>
    <row r="63" spans="1:29">
      <c r="A63" s="112"/>
      <c r="B63" s="125">
        <v>20211122</v>
      </c>
      <c r="C63" s="125" t="s">
        <v>324</v>
      </c>
      <c r="D63" s="130" t="s">
        <v>366</v>
      </c>
      <c r="E63" s="125" t="s">
        <v>219</v>
      </c>
      <c r="F63" s="125" t="s">
        <v>326</v>
      </c>
      <c r="G63" s="127"/>
      <c r="H63" s="126">
        <v>50000</v>
      </c>
      <c r="I63" s="128">
        <f t="shared" si="0"/>
        <v>834561</v>
      </c>
      <c r="J63" s="125">
        <v>20211122</v>
      </c>
      <c r="K63" s="125" t="s">
        <v>367</v>
      </c>
      <c r="L63" s="129"/>
      <c r="M63" s="129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</row>
    <row r="64" spans="1:29">
      <c r="A64" s="112"/>
      <c r="B64" s="125">
        <v>20211122</v>
      </c>
      <c r="C64" s="125" t="s">
        <v>324</v>
      </c>
      <c r="D64" s="130" t="s">
        <v>368</v>
      </c>
      <c r="E64" s="125" t="s">
        <v>166</v>
      </c>
      <c r="F64" s="125" t="s">
        <v>325</v>
      </c>
      <c r="G64" s="127"/>
      <c r="H64" s="126">
        <v>285740</v>
      </c>
      <c r="I64" s="128">
        <f t="shared" si="0"/>
        <v>548821</v>
      </c>
      <c r="J64" s="125">
        <v>20211122</v>
      </c>
      <c r="K64" s="129"/>
      <c r="L64" s="129"/>
      <c r="M64" s="129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</row>
    <row r="65" spans="1:29">
      <c r="A65" s="112"/>
      <c r="B65" s="125">
        <v>20211122</v>
      </c>
      <c r="C65" s="125" t="s">
        <v>324</v>
      </c>
      <c r="D65" s="130" t="s">
        <v>368</v>
      </c>
      <c r="E65" s="125" t="s">
        <v>166</v>
      </c>
      <c r="F65" s="125" t="s">
        <v>325</v>
      </c>
      <c r="G65" s="127"/>
      <c r="H65" s="126">
        <v>285740</v>
      </c>
      <c r="I65" s="128">
        <f t="shared" si="0"/>
        <v>263081</v>
      </c>
      <c r="J65" s="125">
        <v>20211122</v>
      </c>
      <c r="K65" s="129"/>
      <c r="L65" s="129"/>
      <c r="M65" s="129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</row>
    <row r="66" spans="1:29">
      <c r="A66" s="112"/>
      <c r="B66" s="125">
        <v>20211123</v>
      </c>
      <c r="C66" s="125" t="s">
        <v>324</v>
      </c>
      <c r="D66" s="130" t="s">
        <v>14</v>
      </c>
      <c r="E66" s="125" t="s">
        <v>15</v>
      </c>
      <c r="F66" s="125" t="s">
        <v>326</v>
      </c>
      <c r="G66" s="126">
        <v>1000000</v>
      </c>
      <c r="H66" s="127"/>
      <c r="I66" s="128">
        <f t="shared" si="0"/>
        <v>1263081</v>
      </c>
      <c r="J66" s="125">
        <v>20211123</v>
      </c>
      <c r="K66" s="129"/>
      <c r="L66" s="129"/>
      <c r="M66" s="129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  <row r="67" spans="1:29">
      <c r="A67" s="112"/>
      <c r="B67" s="125">
        <v>20211124</v>
      </c>
      <c r="C67" s="125" t="s">
        <v>324</v>
      </c>
      <c r="D67" s="130" t="s">
        <v>368</v>
      </c>
      <c r="E67" s="125" t="s">
        <v>166</v>
      </c>
      <c r="F67" s="125" t="s">
        <v>325</v>
      </c>
      <c r="G67" s="127"/>
      <c r="H67" s="126">
        <v>260750</v>
      </c>
      <c r="I67" s="128">
        <f t="shared" si="0"/>
        <v>1002331</v>
      </c>
      <c r="J67" s="125">
        <v>20211124</v>
      </c>
      <c r="K67" s="129"/>
      <c r="L67" s="129"/>
      <c r="M67" s="129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</row>
    <row r="68" spans="1:29">
      <c r="A68" s="112"/>
      <c r="B68" s="125">
        <v>20211124</v>
      </c>
      <c r="C68" s="125" t="s">
        <v>324</v>
      </c>
      <c r="D68" s="130" t="s">
        <v>368</v>
      </c>
      <c r="E68" s="125" t="s">
        <v>166</v>
      </c>
      <c r="F68" s="125" t="s">
        <v>325</v>
      </c>
      <c r="G68" s="127"/>
      <c r="H68" s="126">
        <v>267000</v>
      </c>
      <c r="I68" s="128">
        <f t="shared" si="0"/>
        <v>735331</v>
      </c>
      <c r="J68" s="125">
        <v>20211124</v>
      </c>
      <c r="K68" s="129"/>
      <c r="L68" s="129"/>
      <c r="M68" s="129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</row>
    <row r="69" spans="1:29">
      <c r="A69" s="112"/>
      <c r="B69" s="125">
        <v>20211125</v>
      </c>
      <c r="C69" s="125" t="s">
        <v>324</v>
      </c>
      <c r="D69" s="130" t="s">
        <v>14</v>
      </c>
      <c r="E69" s="125" t="s">
        <v>15</v>
      </c>
      <c r="F69" s="125" t="s">
        <v>326</v>
      </c>
      <c r="G69" s="126">
        <v>1000000</v>
      </c>
      <c r="H69" s="127"/>
      <c r="I69" s="128">
        <f t="shared" si="0"/>
        <v>1735331</v>
      </c>
      <c r="J69" s="125">
        <v>20211125</v>
      </c>
      <c r="K69" s="129"/>
      <c r="L69" s="129"/>
      <c r="M69" s="129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</row>
    <row r="70" spans="1:29">
      <c r="A70" s="112"/>
      <c r="B70" s="125">
        <v>20211128</v>
      </c>
      <c r="C70" s="125" t="s">
        <v>324</v>
      </c>
      <c r="D70" s="130" t="s">
        <v>14</v>
      </c>
      <c r="E70" s="125" t="s">
        <v>15</v>
      </c>
      <c r="F70" s="125" t="s">
        <v>326</v>
      </c>
      <c r="G70" s="126">
        <v>1000000</v>
      </c>
      <c r="H70" s="127"/>
      <c r="I70" s="128">
        <f t="shared" si="0"/>
        <v>2735331</v>
      </c>
      <c r="J70" s="125">
        <v>20211128</v>
      </c>
      <c r="K70" s="129"/>
      <c r="L70" s="129"/>
      <c r="M70" s="129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</row>
    <row r="71" spans="1:29">
      <c r="A71" s="112"/>
      <c r="B71" s="125">
        <v>20211129</v>
      </c>
      <c r="C71" s="125" t="s">
        <v>324</v>
      </c>
      <c r="D71" s="130" t="s">
        <v>369</v>
      </c>
      <c r="E71" s="125" t="s">
        <v>336</v>
      </c>
      <c r="F71" s="125" t="s">
        <v>325</v>
      </c>
      <c r="G71" s="127"/>
      <c r="H71" s="126">
        <v>162450</v>
      </c>
      <c r="I71" s="128">
        <f t="shared" si="0"/>
        <v>2572881</v>
      </c>
      <c r="J71" s="125">
        <v>20211129</v>
      </c>
      <c r="K71" s="129"/>
      <c r="L71" s="129"/>
      <c r="M71" s="129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</row>
    <row r="72" spans="1:29">
      <c r="A72" s="112"/>
      <c r="B72" s="125">
        <v>20211201</v>
      </c>
      <c r="C72" s="125" t="s">
        <v>324</v>
      </c>
      <c r="D72" s="130" t="s">
        <v>14</v>
      </c>
      <c r="E72" s="125" t="s">
        <v>15</v>
      </c>
      <c r="F72" s="125" t="s">
        <v>326</v>
      </c>
      <c r="G72" s="126">
        <v>1000000</v>
      </c>
      <c r="H72" s="127"/>
      <c r="I72" s="128">
        <f t="shared" si="0"/>
        <v>3572881</v>
      </c>
      <c r="J72" s="125">
        <v>20211201</v>
      </c>
      <c r="K72" s="129"/>
      <c r="L72" s="129"/>
      <c r="M72" s="129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</row>
    <row r="73" spans="1:29">
      <c r="A73" s="112"/>
      <c r="B73" s="125">
        <v>20211211</v>
      </c>
      <c r="C73" s="125" t="s">
        <v>324</v>
      </c>
      <c r="D73" s="130" t="s">
        <v>14</v>
      </c>
      <c r="E73" s="125" t="s">
        <v>15</v>
      </c>
      <c r="F73" s="125" t="s">
        <v>326</v>
      </c>
      <c r="G73" s="126">
        <v>1000000</v>
      </c>
      <c r="H73" s="127"/>
      <c r="I73" s="128">
        <f t="shared" si="0"/>
        <v>4572881</v>
      </c>
      <c r="J73" s="125">
        <v>20211211</v>
      </c>
      <c r="K73" s="129"/>
      <c r="L73" s="129"/>
      <c r="M73" s="129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</row>
    <row r="74" spans="1:29">
      <c r="A74" s="112"/>
      <c r="B74" s="125">
        <v>20211218</v>
      </c>
      <c r="C74" s="125" t="s">
        <v>324</v>
      </c>
      <c r="D74" s="130" t="s">
        <v>27</v>
      </c>
      <c r="E74" s="125" t="s">
        <v>21</v>
      </c>
      <c r="F74" s="125" t="s">
        <v>370</v>
      </c>
      <c r="G74" s="126">
        <v>201</v>
      </c>
      <c r="H74" s="127"/>
      <c r="I74" s="128">
        <f t="shared" si="0"/>
        <v>4573082</v>
      </c>
      <c r="J74" s="125">
        <v>20211218</v>
      </c>
      <c r="K74" s="129"/>
      <c r="L74" s="129"/>
      <c r="M74" s="129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</row>
    <row r="75" spans="1:29">
      <c r="A75" s="112"/>
      <c r="B75" s="125">
        <v>20211220</v>
      </c>
      <c r="C75" s="125" t="s">
        <v>324</v>
      </c>
      <c r="D75" s="125" t="s">
        <v>371</v>
      </c>
      <c r="E75" s="125" t="s">
        <v>223</v>
      </c>
      <c r="F75" s="125" t="s">
        <v>326</v>
      </c>
      <c r="G75" s="126"/>
      <c r="H75" s="126">
        <v>230768</v>
      </c>
      <c r="I75" s="128">
        <f t="shared" si="0"/>
        <v>4342314</v>
      </c>
      <c r="J75" s="125">
        <v>20211220</v>
      </c>
      <c r="K75" s="141" t="s">
        <v>372</v>
      </c>
      <c r="L75" s="133"/>
      <c r="M75" s="133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</row>
    <row r="76" spans="1:29">
      <c r="A76" s="112"/>
      <c r="B76" s="125">
        <v>20211220</v>
      </c>
      <c r="C76" s="125" t="s">
        <v>324</v>
      </c>
      <c r="D76" s="125" t="s">
        <v>371</v>
      </c>
      <c r="E76" s="125" t="s">
        <v>19</v>
      </c>
      <c r="F76" s="125" t="s">
        <v>326</v>
      </c>
      <c r="G76" s="126">
        <v>230768</v>
      </c>
      <c r="H76" s="127"/>
      <c r="I76" s="128">
        <f t="shared" si="0"/>
        <v>4573082</v>
      </c>
      <c r="J76" s="125">
        <v>20211220</v>
      </c>
      <c r="K76" s="129"/>
      <c r="L76" s="129"/>
      <c r="M76" s="129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</row>
    <row r="77" spans="1:29">
      <c r="A77" s="112"/>
      <c r="B77" s="125">
        <v>20211126</v>
      </c>
      <c r="C77" s="125" t="s">
        <v>324</v>
      </c>
      <c r="D77" s="130" t="s">
        <v>14</v>
      </c>
      <c r="E77" s="125" t="s">
        <v>15</v>
      </c>
      <c r="F77" s="125" t="s">
        <v>326</v>
      </c>
      <c r="G77" s="126">
        <v>1000000</v>
      </c>
      <c r="H77" s="127"/>
      <c r="I77" s="128">
        <f t="shared" si="0"/>
        <v>5573082</v>
      </c>
      <c r="J77" s="125"/>
      <c r="K77" s="129"/>
      <c r="L77" s="129"/>
      <c r="M77" s="129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</row>
    <row r="78" spans="1:29">
      <c r="A78" s="112"/>
      <c r="B78" s="125">
        <v>20211227</v>
      </c>
      <c r="C78" s="125" t="s">
        <v>324</v>
      </c>
      <c r="D78" s="125" t="s">
        <v>373</v>
      </c>
      <c r="E78" s="125" t="s">
        <v>160</v>
      </c>
      <c r="F78" s="125" t="s">
        <v>325</v>
      </c>
      <c r="G78" s="127"/>
      <c r="H78" s="126">
        <v>118800</v>
      </c>
      <c r="I78" s="128">
        <f t="shared" si="0"/>
        <v>5454282</v>
      </c>
      <c r="J78" s="125">
        <v>20211227</v>
      </c>
      <c r="K78" s="129"/>
      <c r="L78" s="129"/>
      <c r="M78" s="129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</row>
    <row r="79" spans="1:29">
      <c r="A79" s="112"/>
      <c r="B79" s="125">
        <v>20211227</v>
      </c>
      <c r="C79" s="125" t="s">
        <v>324</v>
      </c>
      <c r="D79" s="125" t="s">
        <v>374</v>
      </c>
      <c r="E79" s="125" t="s">
        <v>77</v>
      </c>
      <c r="F79" s="125" t="s">
        <v>325</v>
      </c>
      <c r="G79" s="127"/>
      <c r="H79" s="126">
        <v>482550</v>
      </c>
      <c r="I79" s="128">
        <f t="shared" si="0"/>
        <v>4971732</v>
      </c>
      <c r="J79" s="125">
        <v>20211227</v>
      </c>
      <c r="K79" s="129"/>
      <c r="L79" s="129"/>
      <c r="M79" s="129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</row>
    <row r="80" spans="1:29">
      <c r="A80" s="112"/>
      <c r="B80" s="125">
        <v>20211227</v>
      </c>
      <c r="C80" s="125" t="s">
        <v>324</v>
      </c>
      <c r="D80" s="125" t="s">
        <v>374</v>
      </c>
      <c r="E80" s="125" t="s">
        <v>77</v>
      </c>
      <c r="F80" s="125" t="s">
        <v>325</v>
      </c>
      <c r="G80" s="127"/>
      <c r="H80" s="126">
        <v>518880</v>
      </c>
      <c r="I80" s="128">
        <f t="shared" si="0"/>
        <v>4452852</v>
      </c>
      <c r="J80" s="125">
        <v>20211227</v>
      </c>
      <c r="K80" s="129"/>
      <c r="L80" s="129"/>
      <c r="M80" s="129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</row>
    <row r="81" spans="1:29">
      <c r="A81" s="112"/>
      <c r="B81" s="125">
        <v>20211227</v>
      </c>
      <c r="C81" s="125" t="s">
        <v>324</v>
      </c>
      <c r="D81" s="125" t="s">
        <v>375</v>
      </c>
      <c r="E81" s="125" t="s">
        <v>81</v>
      </c>
      <c r="F81" s="125" t="s">
        <v>325</v>
      </c>
      <c r="G81" s="127"/>
      <c r="H81" s="126">
        <v>255020</v>
      </c>
      <c r="I81" s="128">
        <f t="shared" si="0"/>
        <v>4197832</v>
      </c>
      <c r="J81" s="125">
        <v>20211227</v>
      </c>
      <c r="K81" s="129"/>
      <c r="L81" s="129"/>
      <c r="M81" s="129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</row>
    <row r="82" spans="1:29">
      <c r="A82" s="112"/>
      <c r="B82" s="125">
        <v>20211227</v>
      </c>
      <c r="C82" s="125" t="s">
        <v>324</v>
      </c>
      <c r="D82" s="125" t="s">
        <v>375</v>
      </c>
      <c r="E82" s="125" t="s">
        <v>81</v>
      </c>
      <c r="F82" s="125" t="s">
        <v>325</v>
      </c>
      <c r="G82" s="127"/>
      <c r="H82" s="126">
        <v>269000</v>
      </c>
      <c r="I82" s="128">
        <f t="shared" si="0"/>
        <v>3928832</v>
      </c>
      <c r="J82" s="125">
        <v>20211227</v>
      </c>
      <c r="K82" s="129"/>
      <c r="L82" s="129"/>
      <c r="M82" s="129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</row>
    <row r="83" spans="1:29">
      <c r="A83" s="112"/>
      <c r="B83" s="125">
        <v>20211227</v>
      </c>
      <c r="C83" s="125" t="s">
        <v>324</v>
      </c>
      <c r="D83" s="130" t="s">
        <v>14</v>
      </c>
      <c r="E83" s="125" t="s">
        <v>15</v>
      </c>
      <c r="F83" s="125" t="s">
        <v>326</v>
      </c>
      <c r="G83" s="126">
        <v>1000000</v>
      </c>
      <c r="H83" s="127"/>
      <c r="I83" s="128">
        <f t="shared" si="0"/>
        <v>4928832</v>
      </c>
      <c r="J83" s="125">
        <v>20211227</v>
      </c>
      <c r="K83" s="129"/>
      <c r="L83" s="129"/>
      <c r="M83" s="129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</row>
    <row r="84" spans="1:29">
      <c r="A84" s="112"/>
      <c r="B84" s="125">
        <v>20211228</v>
      </c>
      <c r="C84" s="125" t="s">
        <v>324</v>
      </c>
      <c r="D84" s="125" t="s">
        <v>14</v>
      </c>
      <c r="E84" s="125" t="s">
        <v>15</v>
      </c>
      <c r="F84" s="125" t="s">
        <v>326</v>
      </c>
      <c r="G84" s="126">
        <v>1000000</v>
      </c>
      <c r="H84" s="127"/>
      <c r="I84" s="128">
        <f t="shared" si="0"/>
        <v>5928832</v>
      </c>
      <c r="J84" s="125">
        <v>20211128</v>
      </c>
      <c r="K84" s="129"/>
      <c r="L84" s="129"/>
      <c r="M84" s="129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</row>
    <row r="85" spans="1:29">
      <c r="A85" s="112"/>
      <c r="B85" s="125">
        <v>20211229</v>
      </c>
      <c r="C85" s="125" t="s">
        <v>324</v>
      </c>
      <c r="D85" s="125" t="s">
        <v>14</v>
      </c>
      <c r="E85" s="125" t="s">
        <v>15</v>
      </c>
      <c r="F85" s="125" t="s">
        <v>326</v>
      </c>
      <c r="G85" s="126">
        <v>82963</v>
      </c>
      <c r="H85" s="127"/>
      <c r="I85" s="128">
        <f t="shared" si="0"/>
        <v>6011795</v>
      </c>
      <c r="J85" s="125">
        <v>20211129</v>
      </c>
      <c r="K85" s="129"/>
      <c r="L85" s="129"/>
      <c r="M85" s="129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</row>
    <row r="86" spans="1:29">
      <c r="A86" s="112"/>
      <c r="B86" s="125">
        <v>20220115</v>
      </c>
      <c r="C86" s="125" t="s">
        <v>324</v>
      </c>
      <c r="D86" s="125" t="s">
        <v>27</v>
      </c>
      <c r="E86" s="125" t="s">
        <v>21</v>
      </c>
      <c r="F86" s="125" t="s">
        <v>325</v>
      </c>
      <c r="G86" s="126">
        <v>376</v>
      </c>
      <c r="H86" s="127"/>
      <c r="I86" s="128">
        <f t="shared" si="0"/>
        <v>6012171</v>
      </c>
      <c r="J86" s="125">
        <v>20220115</v>
      </c>
      <c r="K86" s="129"/>
      <c r="L86" s="129"/>
      <c r="M86" s="129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</row>
    <row r="87" spans="1:29">
      <c r="A87" s="112"/>
      <c r="B87" s="125">
        <v>20220219</v>
      </c>
      <c r="C87" s="125" t="s">
        <v>324</v>
      </c>
      <c r="D87" s="125" t="s">
        <v>27</v>
      </c>
      <c r="E87" s="125" t="s">
        <v>21</v>
      </c>
      <c r="F87" s="125" t="s">
        <v>325</v>
      </c>
      <c r="G87" s="126">
        <v>496</v>
      </c>
      <c r="H87" s="127"/>
      <c r="I87" s="128">
        <f t="shared" si="0"/>
        <v>6012667</v>
      </c>
      <c r="J87" s="125">
        <v>20220219</v>
      </c>
      <c r="K87" s="129"/>
      <c r="L87" s="129"/>
      <c r="M87" s="129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</row>
    <row r="88" spans="1:29">
      <c r="A88" s="112"/>
      <c r="B88" s="129"/>
      <c r="C88" s="125" t="s">
        <v>324</v>
      </c>
      <c r="D88" s="129"/>
      <c r="E88" s="129"/>
      <c r="F88" s="129"/>
      <c r="G88" s="127"/>
      <c r="H88" s="127"/>
      <c r="I88" s="128">
        <f t="shared" si="0"/>
        <v>6012667</v>
      </c>
      <c r="J88" s="129"/>
      <c r="K88" s="129"/>
      <c r="L88" s="129"/>
      <c r="M88" s="129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</row>
    <row r="89" spans="1:29">
      <c r="A89" s="112"/>
      <c r="B89" s="129"/>
      <c r="C89" s="125" t="s">
        <v>324</v>
      </c>
      <c r="D89" s="129"/>
      <c r="E89" s="129"/>
      <c r="F89" s="129"/>
      <c r="G89" s="127"/>
      <c r="H89" s="127"/>
      <c r="I89" s="128">
        <f t="shared" si="0"/>
        <v>6012667</v>
      </c>
      <c r="J89" s="129"/>
      <c r="K89" s="129"/>
      <c r="L89" s="129"/>
      <c r="M89" s="129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</row>
    <row r="90" spans="1:29">
      <c r="A90" s="112"/>
      <c r="B90" s="129"/>
      <c r="C90" s="125" t="s">
        <v>324</v>
      </c>
      <c r="D90" s="129"/>
      <c r="E90" s="129"/>
      <c r="F90" s="129"/>
      <c r="G90" s="127"/>
      <c r="H90" s="127"/>
      <c r="I90" s="128">
        <f t="shared" si="0"/>
        <v>6012667</v>
      </c>
      <c r="J90" s="129"/>
      <c r="K90" s="129"/>
      <c r="L90" s="129"/>
      <c r="M90" s="129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</row>
    <row r="91" spans="1:29">
      <c r="A91" s="112"/>
      <c r="B91" s="129"/>
      <c r="C91" s="125" t="s">
        <v>324</v>
      </c>
      <c r="D91" s="129"/>
      <c r="E91" s="129"/>
      <c r="F91" s="129"/>
      <c r="G91" s="127"/>
      <c r="H91" s="127"/>
      <c r="I91" s="128">
        <f t="shared" si="0"/>
        <v>6012667</v>
      </c>
      <c r="J91" s="129"/>
      <c r="K91" s="129"/>
      <c r="L91" s="129"/>
      <c r="M91" s="129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</row>
    <row r="92" spans="1:29">
      <c r="A92" s="112"/>
      <c r="B92" s="129"/>
      <c r="C92" s="125" t="s">
        <v>324</v>
      </c>
      <c r="D92" s="129"/>
      <c r="E92" s="129"/>
      <c r="F92" s="129"/>
      <c r="G92" s="127"/>
      <c r="H92" s="127"/>
      <c r="I92" s="128">
        <f t="shared" si="0"/>
        <v>6012667</v>
      </c>
      <c r="J92" s="129"/>
      <c r="K92" s="129"/>
      <c r="L92" s="129"/>
      <c r="M92" s="129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</row>
    <row r="93" spans="1:29">
      <c r="A93" s="112"/>
      <c r="B93" s="129"/>
      <c r="C93" s="125" t="s">
        <v>324</v>
      </c>
      <c r="D93" s="129"/>
      <c r="E93" s="129"/>
      <c r="F93" s="129"/>
      <c r="G93" s="127"/>
      <c r="H93" s="127"/>
      <c r="I93" s="128">
        <f t="shared" si="0"/>
        <v>6012667</v>
      </c>
      <c r="J93" s="129"/>
      <c r="K93" s="129"/>
      <c r="L93" s="129"/>
      <c r="M93" s="129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</row>
    <row r="94" spans="1:29">
      <c r="A94" s="112"/>
      <c r="B94" s="129"/>
      <c r="C94" s="125" t="s">
        <v>324</v>
      </c>
      <c r="D94" s="129"/>
      <c r="E94" s="129"/>
      <c r="F94" s="129"/>
      <c r="G94" s="127"/>
      <c r="H94" s="127"/>
      <c r="I94" s="128">
        <f t="shared" si="0"/>
        <v>6012667</v>
      </c>
      <c r="J94" s="129"/>
      <c r="K94" s="129"/>
      <c r="L94" s="129"/>
      <c r="M94" s="129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</row>
    <row r="95" spans="1:29">
      <c r="A95" s="112"/>
      <c r="B95" s="129"/>
      <c r="C95" s="125" t="s">
        <v>324</v>
      </c>
      <c r="D95" s="129"/>
      <c r="E95" s="129"/>
      <c r="F95" s="129"/>
      <c r="G95" s="127"/>
      <c r="H95" s="127"/>
      <c r="I95" s="128">
        <f t="shared" si="0"/>
        <v>6012667</v>
      </c>
      <c r="J95" s="129"/>
      <c r="K95" s="129"/>
      <c r="L95" s="129"/>
      <c r="M95" s="129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</row>
    <row r="96" spans="1:29">
      <c r="A96" s="112"/>
      <c r="B96" s="129"/>
      <c r="C96" s="125" t="s">
        <v>324</v>
      </c>
      <c r="D96" s="129"/>
      <c r="E96" s="129"/>
      <c r="F96" s="129"/>
      <c r="G96" s="127"/>
      <c r="H96" s="127"/>
      <c r="I96" s="128"/>
      <c r="J96" s="129"/>
      <c r="K96" s="129"/>
      <c r="L96" s="129"/>
      <c r="M96" s="129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</row>
    <row r="97" spans="1:29">
      <c r="A97" s="112"/>
      <c r="B97" s="129"/>
      <c r="C97" s="125" t="s">
        <v>324</v>
      </c>
      <c r="D97" s="129"/>
      <c r="E97" s="129"/>
      <c r="F97" s="129"/>
      <c r="G97" s="127"/>
      <c r="H97" s="127"/>
      <c r="I97" s="128"/>
      <c r="J97" s="129"/>
      <c r="K97" s="129"/>
      <c r="L97" s="129"/>
      <c r="M97" s="129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</row>
    <row r="98" spans="1:29">
      <c r="A98" s="112"/>
      <c r="B98" s="129"/>
      <c r="C98" s="129"/>
      <c r="D98" s="129"/>
      <c r="E98" s="129"/>
      <c r="F98" s="129"/>
      <c r="G98" s="127"/>
      <c r="H98" s="127"/>
      <c r="I98" s="128"/>
      <c r="J98" s="129"/>
      <c r="K98" s="129"/>
      <c r="L98" s="129"/>
      <c r="M98" s="129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</row>
    <row r="99" spans="1:29">
      <c r="A99" s="112"/>
      <c r="B99" s="129"/>
      <c r="C99" s="129"/>
      <c r="D99" s="129"/>
      <c r="E99" s="129"/>
      <c r="F99" s="129"/>
      <c r="G99" s="127"/>
      <c r="H99" s="127"/>
      <c r="I99" s="128"/>
      <c r="J99" s="129"/>
      <c r="K99" s="129"/>
      <c r="L99" s="129"/>
      <c r="M99" s="129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</row>
    <row r="100" spans="1:29">
      <c r="A100" s="112"/>
      <c r="B100" s="129"/>
      <c r="C100" s="129"/>
      <c r="D100" s="129"/>
      <c r="E100" s="129"/>
      <c r="F100" s="129"/>
      <c r="G100" s="127"/>
      <c r="H100" s="127"/>
      <c r="I100" s="128"/>
      <c r="J100" s="129"/>
      <c r="K100" s="129"/>
      <c r="L100" s="129"/>
      <c r="M100" s="129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1:29">
      <c r="A101" s="112"/>
      <c r="B101" s="129"/>
      <c r="C101" s="129"/>
      <c r="D101" s="129"/>
      <c r="E101" s="129"/>
      <c r="F101" s="129"/>
      <c r="G101" s="127"/>
      <c r="H101" s="127"/>
      <c r="I101" s="128"/>
      <c r="J101" s="129"/>
      <c r="K101" s="129"/>
      <c r="L101" s="129"/>
      <c r="M101" s="129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1:29">
      <c r="A102" s="112"/>
      <c r="B102" s="129"/>
      <c r="C102" s="129"/>
      <c r="D102" s="129"/>
      <c r="E102" s="129"/>
      <c r="F102" s="129"/>
      <c r="G102" s="127"/>
      <c r="H102" s="127"/>
      <c r="I102" s="128"/>
      <c r="J102" s="129"/>
      <c r="K102" s="129"/>
      <c r="L102" s="129"/>
      <c r="M102" s="129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1:29">
      <c r="A103" s="112"/>
      <c r="B103" s="129"/>
      <c r="C103" s="129"/>
      <c r="D103" s="129"/>
      <c r="E103" s="129"/>
      <c r="F103" s="129"/>
      <c r="G103" s="127"/>
      <c r="H103" s="127"/>
      <c r="I103" s="128"/>
      <c r="J103" s="129"/>
      <c r="K103" s="129"/>
      <c r="L103" s="129"/>
      <c r="M103" s="129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1:29">
      <c r="A104" s="112"/>
      <c r="B104" s="135"/>
      <c r="C104" s="135"/>
      <c r="D104" s="135"/>
      <c r="E104" s="135"/>
      <c r="F104" s="135"/>
      <c r="G104" s="136"/>
      <c r="H104" s="136"/>
      <c r="I104" s="137"/>
      <c r="J104" s="135"/>
      <c r="K104" s="135"/>
      <c r="L104" s="135"/>
      <c r="M104" s="135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1:29">
      <c r="A105" s="112"/>
      <c r="B105" s="135"/>
      <c r="C105" s="135"/>
      <c r="D105" s="135"/>
      <c r="E105" s="135"/>
      <c r="F105" s="135"/>
      <c r="G105" s="136"/>
      <c r="H105" s="136"/>
      <c r="I105" s="137"/>
      <c r="J105" s="135"/>
      <c r="K105" s="135"/>
      <c r="L105" s="135"/>
      <c r="M105" s="135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</row>
    <row r="106" spans="1:29">
      <c r="A106" s="112"/>
      <c r="B106" s="135"/>
      <c r="C106" s="135"/>
      <c r="D106" s="135"/>
      <c r="E106" s="135"/>
      <c r="F106" s="135"/>
      <c r="G106" s="136"/>
      <c r="H106" s="136"/>
      <c r="I106" s="137"/>
      <c r="J106" s="135"/>
      <c r="K106" s="135"/>
      <c r="L106" s="135"/>
      <c r="M106" s="135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</row>
    <row r="107" spans="1:29">
      <c r="A107" s="112"/>
      <c r="B107" s="135"/>
      <c r="C107" s="135"/>
      <c r="D107" s="135"/>
      <c r="E107" s="135"/>
      <c r="F107" s="135"/>
      <c r="G107" s="136"/>
      <c r="H107" s="136"/>
      <c r="I107" s="137"/>
      <c r="J107" s="135"/>
      <c r="K107" s="135"/>
      <c r="L107" s="135"/>
      <c r="M107" s="135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</row>
    <row r="108" spans="1:29">
      <c r="A108" s="112"/>
      <c r="B108" s="135"/>
      <c r="C108" s="135"/>
      <c r="D108" s="135"/>
      <c r="E108" s="135"/>
      <c r="F108" s="135"/>
      <c r="G108" s="136"/>
      <c r="H108" s="136"/>
      <c r="I108" s="137"/>
      <c r="J108" s="135"/>
      <c r="K108" s="135"/>
      <c r="L108" s="135"/>
      <c r="M108" s="135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</row>
    <row r="109" spans="1:29">
      <c r="A109" s="112"/>
      <c r="B109" s="135"/>
      <c r="C109" s="135"/>
      <c r="D109" s="135"/>
      <c r="E109" s="135"/>
      <c r="F109" s="135"/>
      <c r="G109" s="136"/>
      <c r="H109" s="136"/>
      <c r="I109" s="137"/>
      <c r="J109" s="135"/>
      <c r="K109" s="135"/>
      <c r="L109" s="135"/>
      <c r="M109" s="135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</row>
    <row r="110" spans="1:29">
      <c r="A110" s="112"/>
      <c r="B110" s="135"/>
      <c r="C110" s="135"/>
      <c r="D110" s="135"/>
      <c r="E110" s="135"/>
      <c r="F110" s="135"/>
      <c r="G110" s="136"/>
      <c r="H110" s="136"/>
      <c r="I110" s="137"/>
      <c r="J110" s="135"/>
      <c r="K110" s="135"/>
      <c r="L110" s="135"/>
      <c r="M110" s="135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</row>
    <row r="111" spans="1:29">
      <c r="A111" s="112"/>
      <c r="B111" s="112"/>
      <c r="C111" s="112"/>
      <c r="D111" s="112"/>
      <c r="E111" s="112"/>
      <c r="F111" s="112"/>
      <c r="G111" s="113"/>
      <c r="H111" s="113"/>
      <c r="I111" s="138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</row>
    <row r="112" spans="1:29">
      <c r="A112" s="112"/>
      <c r="B112" s="112"/>
      <c r="C112" s="112"/>
      <c r="D112" s="112"/>
      <c r="E112" s="112"/>
      <c r="F112" s="112"/>
      <c r="G112" s="113"/>
      <c r="H112" s="113"/>
      <c r="I112" s="138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</row>
    <row r="113" spans="1:29">
      <c r="A113" s="112"/>
      <c r="B113" s="112"/>
      <c r="C113" s="112"/>
      <c r="D113" s="112"/>
      <c r="E113" s="112"/>
      <c r="F113" s="112"/>
      <c r="G113" s="113"/>
      <c r="H113" s="113"/>
      <c r="I113" s="138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</row>
    <row r="114" spans="1:29">
      <c r="A114" s="112"/>
      <c r="B114" s="112"/>
      <c r="C114" s="112"/>
      <c r="D114" s="112"/>
      <c r="E114" s="112"/>
      <c r="F114" s="112"/>
      <c r="G114" s="113"/>
      <c r="H114" s="113"/>
      <c r="I114" s="138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</row>
    <row r="115" spans="1:29">
      <c r="A115" s="112"/>
      <c r="B115" s="112"/>
      <c r="C115" s="112"/>
      <c r="D115" s="112"/>
      <c r="E115" s="112"/>
      <c r="F115" s="112"/>
      <c r="G115" s="113"/>
      <c r="H115" s="113"/>
      <c r="I115" s="138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</row>
    <row r="116" spans="1:29">
      <c r="A116" s="112"/>
      <c r="B116" s="112"/>
      <c r="C116" s="112"/>
      <c r="D116" s="112"/>
      <c r="E116" s="112"/>
      <c r="F116" s="112"/>
      <c r="G116" s="113"/>
      <c r="H116" s="113"/>
      <c r="I116" s="138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</row>
    <row r="117" spans="1:29">
      <c r="A117" s="112"/>
      <c r="B117" s="112"/>
      <c r="C117" s="112"/>
      <c r="D117" s="112"/>
      <c r="E117" s="112"/>
      <c r="F117" s="112"/>
      <c r="G117" s="113"/>
      <c r="H117" s="113"/>
      <c r="I117" s="138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1:29">
      <c r="A118" s="112"/>
      <c r="B118" s="112"/>
      <c r="C118" s="112"/>
      <c r="D118" s="112"/>
      <c r="E118" s="112"/>
      <c r="F118" s="112"/>
      <c r="G118" s="113"/>
      <c r="H118" s="113"/>
      <c r="I118" s="138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</row>
    <row r="119" spans="1:29">
      <c r="A119" s="112"/>
      <c r="B119" s="112"/>
      <c r="C119" s="112"/>
      <c r="D119" s="112"/>
      <c r="E119" s="112"/>
      <c r="F119" s="112"/>
      <c r="G119" s="113"/>
      <c r="H119" s="113"/>
      <c r="I119" s="138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</row>
    <row r="120" spans="1:29">
      <c r="A120" s="112"/>
      <c r="B120" s="112"/>
      <c r="C120" s="112"/>
      <c r="D120" s="112"/>
      <c r="E120" s="112"/>
      <c r="F120" s="112"/>
      <c r="G120" s="113"/>
      <c r="H120" s="113"/>
      <c r="I120" s="138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</row>
    <row r="121" spans="1:29">
      <c r="A121" s="112"/>
      <c r="B121" s="112"/>
      <c r="C121" s="112"/>
      <c r="D121" s="112"/>
      <c r="E121" s="112"/>
      <c r="F121" s="112"/>
      <c r="G121" s="113"/>
      <c r="H121" s="113"/>
      <c r="I121" s="138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</row>
    <row r="122" spans="1:29">
      <c r="A122" s="112"/>
      <c r="B122" s="112"/>
      <c r="C122" s="112"/>
      <c r="D122" s="112"/>
      <c r="E122" s="112"/>
      <c r="F122" s="112"/>
      <c r="G122" s="113"/>
      <c r="H122" s="113"/>
      <c r="I122" s="138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</row>
    <row r="123" spans="1:29">
      <c r="A123" s="112"/>
      <c r="B123" s="112"/>
      <c r="C123" s="112"/>
      <c r="D123" s="112"/>
      <c r="E123" s="112"/>
      <c r="F123" s="112"/>
      <c r="G123" s="113"/>
      <c r="H123" s="113"/>
      <c r="I123" s="138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1:29">
      <c r="A124" s="112"/>
      <c r="B124" s="112"/>
      <c r="C124" s="112"/>
      <c r="D124" s="112"/>
      <c r="E124" s="112"/>
      <c r="F124" s="112"/>
      <c r="G124" s="113"/>
      <c r="H124" s="113"/>
      <c r="I124" s="138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</row>
    <row r="125" spans="1:29">
      <c r="A125" s="112"/>
      <c r="B125" s="112"/>
      <c r="C125" s="112"/>
      <c r="D125" s="112"/>
      <c r="E125" s="112"/>
      <c r="F125" s="112"/>
      <c r="G125" s="113"/>
      <c r="H125" s="113"/>
      <c r="I125" s="138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</row>
    <row r="126" spans="1:29">
      <c r="A126" s="112"/>
      <c r="B126" s="112"/>
      <c r="C126" s="112"/>
      <c r="D126" s="112"/>
      <c r="E126" s="112"/>
      <c r="F126" s="112"/>
      <c r="G126" s="113"/>
      <c r="H126" s="113"/>
      <c r="I126" s="138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</row>
    <row r="127" spans="1:29">
      <c r="A127" s="112"/>
      <c r="B127" s="112"/>
      <c r="C127" s="112"/>
      <c r="D127" s="112"/>
      <c r="E127" s="112"/>
      <c r="F127" s="112"/>
      <c r="G127" s="113"/>
      <c r="H127" s="113"/>
      <c r="I127" s="138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</row>
    <row r="128" spans="1:29">
      <c r="A128" s="112"/>
      <c r="B128" s="112"/>
      <c r="C128" s="112"/>
      <c r="D128" s="112"/>
      <c r="E128" s="112"/>
      <c r="F128" s="112"/>
      <c r="G128" s="113"/>
      <c r="H128" s="113"/>
      <c r="I128" s="138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</row>
    <row r="129" spans="1:29">
      <c r="A129" s="112"/>
      <c r="B129" s="112"/>
      <c r="C129" s="112"/>
      <c r="D129" s="112"/>
      <c r="E129" s="112"/>
      <c r="F129" s="112"/>
      <c r="G129" s="113"/>
      <c r="H129" s="113"/>
      <c r="I129" s="138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1:29">
      <c r="A130" s="112"/>
      <c r="B130" s="112"/>
      <c r="C130" s="112"/>
      <c r="D130" s="112"/>
      <c r="E130" s="112"/>
      <c r="F130" s="112"/>
      <c r="G130" s="113"/>
      <c r="H130" s="113"/>
      <c r="I130" s="138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</row>
    <row r="131" spans="1:29">
      <c r="A131" s="112"/>
      <c r="B131" s="112"/>
      <c r="C131" s="112"/>
      <c r="D131" s="112"/>
      <c r="E131" s="112"/>
      <c r="F131" s="112"/>
      <c r="G131" s="113"/>
      <c r="H131" s="113"/>
      <c r="I131" s="138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</row>
    <row r="132" spans="1:29">
      <c r="A132" s="112"/>
      <c r="B132" s="112"/>
      <c r="C132" s="112"/>
      <c r="D132" s="112"/>
      <c r="E132" s="112"/>
      <c r="F132" s="112"/>
      <c r="G132" s="113"/>
      <c r="H132" s="113"/>
      <c r="I132" s="138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</row>
    <row r="133" spans="1:29">
      <c r="A133" s="112"/>
      <c r="B133" s="112"/>
      <c r="C133" s="112"/>
      <c r="D133" s="112"/>
      <c r="E133" s="112"/>
      <c r="F133" s="112"/>
      <c r="G133" s="113"/>
      <c r="H133" s="113"/>
      <c r="I133" s="138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</row>
    <row r="134" spans="1:29">
      <c r="A134" s="112"/>
      <c r="B134" s="112"/>
      <c r="C134" s="112"/>
      <c r="D134" s="112"/>
      <c r="E134" s="112"/>
      <c r="F134" s="112"/>
      <c r="G134" s="113"/>
      <c r="H134" s="113"/>
      <c r="I134" s="138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</row>
    <row r="135" spans="1:29">
      <c r="A135" s="112"/>
      <c r="B135" s="112"/>
      <c r="C135" s="112"/>
      <c r="D135" s="112"/>
      <c r="E135" s="112"/>
      <c r="F135" s="112"/>
      <c r="G135" s="113"/>
      <c r="H135" s="113"/>
      <c r="I135" s="138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</row>
    <row r="136" spans="1:29">
      <c r="A136" s="112"/>
      <c r="B136" s="112"/>
      <c r="C136" s="112"/>
      <c r="D136" s="112"/>
      <c r="E136" s="112"/>
      <c r="F136" s="112"/>
      <c r="G136" s="113"/>
      <c r="H136" s="113"/>
      <c r="I136" s="138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</row>
    <row r="137" spans="1:29">
      <c r="A137" s="112"/>
      <c r="B137" s="112"/>
      <c r="C137" s="112"/>
      <c r="D137" s="112"/>
      <c r="E137" s="112"/>
      <c r="F137" s="112"/>
      <c r="G137" s="113"/>
      <c r="H137" s="113"/>
      <c r="I137" s="138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</row>
    <row r="138" spans="1:29">
      <c r="A138" s="112"/>
      <c r="B138" s="112"/>
      <c r="C138" s="112"/>
      <c r="D138" s="112"/>
      <c r="E138" s="112"/>
      <c r="F138" s="112"/>
      <c r="G138" s="113"/>
      <c r="H138" s="113"/>
      <c r="I138" s="138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</row>
    <row r="139" spans="1:29">
      <c r="A139" s="112"/>
      <c r="B139" s="112"/>
      <c r="C139" s="112"/>
      <c r="D139" s="112"/>
      <c r="E139" s="112"/>
      <c r="F139" s="112"/>
      <c r="G139" s="113"/>
      <c r="H139" s="113"/>
      <c r="I139" s="138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</row>
    <row r="140" spans="1:29">
      <c r="A140" s="112"/>
      <c r="B140" s="112"/>
      <c r="C140" s="112"/>
      <c r="D140" s="112"/>
      <c r="E140" s="112"/>
      <c r="F140" s="112"/>
      <c r="G140" s="113"/>
      <c r="H140" s="113"/>
      <c r="I140" s="138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</row>
    <row r="141" spans="1:29">
      <c r="A141" s="112"/>
      <c r="B141" s="112"/>
      <c r="C141" s="112"/>
      <c r="D141" s="112"/>
      <c r="E141" s="112"/>
      <c r="F141" s="112"/>
      <c r="G141" s="113"/>
      <c r="H141" s="113"/>
      <c r="I141" s="138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</row>
    <row r="142" spans="1:29">
      <c r="A142" s="112"/>
      <c r="B142" s="112"/>
      <c r="C142" s="112"/>
      <c r="D142" s="112"/>
      <c r="E142" s="112"/>
      <c r="F142" s="112"/>
      <c r="G142" s="113"/>
      <c r="H142" s="113"/>
      <c r="I142" s="138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</row>
    <row r="143" spans="1:29">
      <c r="A143" s="112"/>
      <c r="B143" s="112"/>
      <c r="C143" s="112"/>
      <c r="D143" s="112"/>
      <c r="E143" s="112"/>
      <c r="F143" s="112"/>
      <c r="G143" s="113"/>
      <c r="H143" s="113"/>
      <c r="I143" s="138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</row>
    <row r="144" spans="1:29">
      <c r="A144" s="112"/>
      <c r="B144" s="112"/>
      <c r="C144" s="112"/>
      <c r="D144" s="112"/>
      <c r="E144" s="112"/>
      <c r="F144" s="112"/>
      <c r="G144" s="113"/>
      <c r="H144" s="113"/>
      <c r="I144" s="138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</row>
    <row r="145" spans="1:29">
      <c r="A145" s="112"/>
      <c r="B145" s="112"/>
      <c r="C145" s="112"/>
      <c r="D145" s="112"/>
      <c r="E145" s="112"/>
      <c r="F145" s="112"/>
      <c r="G145" s="113"/>
      <c r="H145" s="113"/>
      <c r="I145" s="138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</row>
    <row r="146" spans="1:29">
      <c r="A146" s="112"/>
      <c r="B146" s="112"/>
      <c r="C146" s="112"/>
      <c r="D146" s="112"/>
      <c r="E146" s="112"/>
      <c r="F146" s="112"/>
      <c r="G146" s="113"/>
      <c r="H146" s="113"/>
      <c r="I146" s="138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</row>
    <row r="147" spans="1:29">
      <c r="A147" s="112"/>
      <c r="B147" s="112"/>
      <c r="C147" s="112"/>
      <c r="D147" s="112"/>
      <c r="E147" s="112"/>
      <c r="F147" s="112"/>
      <c r="G147" s="113"/>
      <c r="H147" s="113"/>
      <c r="I147" s="138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</row>
    <row r="148" spans="1:29">
      <c r="A148" s="112"/>
      <c r="B148" s="112"/>
      <c r="C148" s="112"/>
      <c r="D148" s="112"/>
      <c r="E148" s="112"/>
      <c r="F148" s="112"/>
      <c r="G148" s="113"/>
      <c r="H148" s="113"/>
      <c r="I148" s="138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</row>
    <row r="149" spans="1:29">
      <c r="A149" s="112"/>
      <c r="B149" s="112"/>
      <c r="C149" s="112"/>
      <c r="D149" s="112"/>
      <c r="E149" s="112"/>
      <c r="F149" s="112"/>
      <c r="G149" s="113"/>
      <c r="H149" s="113"/>
      <c r="I149" s="138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</row>
    <row r="150" spans="1:29">
      <c r="A150" s="112"/>
      <c r="B150" s="112"/>
      <c r="C150" s="112"/>
      <c r="D150" s="112"/>
      <c r="E150" s="112"/>
      <c r="F150" s="112"/>
      <c r="G150" s="113"/>
      <c r="H150" s="113"/>
      <c r="I150" s="138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</row>
    <row r="151" spans="1:29">
      <c r="A151" s="112"/>
      <c r="B151" s="112"/>
      <c r="C151" s="112"/>
      <c r="D151" s="112"/>
      <c r="E151" s="112"/>
      <c r="F151" s="112"/>
      <c r="G151" s="113"/>
      <c r="H151" s="113"/>
      <c r="I151" s="138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</row>
    <row r="152" spans="1:29">
      <c r="A152" s="112"/>
      <c r="B152" s="112"/>
      <c r="C152" s="112"/>
      <c r="D152" s="112"/>
      <c r="E152" s="112"/>
      <c r="F152" s="112"/>
      <c r="G152" s="113"/>
      <c r="H152" s="113"/>
      <c r="I152" s="138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</row>
    <row r="153" spans="1:29">
      <c r="A153" s="112"/>
      <c r="B153" s="112"/>
      <c r="C153" s="112"/>
      <c r="D153" s="112"/>
      <c r="E153" s="112"/>
      <c r="F153" s="112"/>
      <c r="G153" s="113"/>
      <c r="H153" s="113"/>
      <c r="I153" s="138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</row>
    <row r="154" spans="1:29">
      <c r="A154" s="112"/>
      <c r="B154" s="112"/>
      <c r="C154" s="112"/>
      <c r="D154" s="112"/>
      <c r="E154" s="112"/>
      <c r="F154" s="112"/>
      <c r="G154" s="113"/>
      <c r="H154" s="113"/>
      <c r="I154" s="138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</row>
    <row r="155" spans="1:29">
      <c r="A155" s="112"/>
      <c r="B155" s="112"/>
      <c r="C155" s="112"/>
      <c r="D155" s="112"/>
      <c r="E155" s="112"/>
      <c r="F155" s="112"/>
      <c r="G155" s="113"/>
      <c r="H155" s="113"/>
      <c r="I155" s="138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</row>
    <row r="156" spans="1:29">
      <c r="A156" s="112"/>
      <c r="B156" s="112"/>
      <c r="C156" s="112"/>
      <c r="D156" s="112"/>
      <c r="E156" s="112"/>
      <c r="F156" s="112"/>
      <c r="G156" s="113"/>
      <c r="H156" s="113"/>
      <c r="I156" s="138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</row>
    <row r="157" spans="1:29">
      <c r="A157" s="112"/>
      <c r="B157" s="112"/>
      <c r="C157" s="112"/>
      <c r="D157" s="112"/>
      <c r="E157" s="112"/>
      <c r="F157" s="112"/>
      <c r="G157" s="113"/>
      <c r="H157" s="113"/>
      <c r="I157" s="138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</row>
    <row r="158" spans="1:29">
      <c r="A158" s="112"/>
      <c r="B158" s="112"/>
      <c r="C158" s="112"/>
      <c r="D158" s="112"/>
      <c r="E158" s="112"/>
      <c r="F158" s="112"/>
      <c r="G158" s="113"/>
      <c r="H158" s="113"/>
      <c r="I158" s="138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</row>
    <row r="159" spans="1:29">
      <c r="A159" s="112"/>
      <c r="B159" s="112"/>
      <c r="C159" s="112"/>
      <c r="D159" s="112"/>
      <c r="E159" s="112"/>
      <c r="F159" s="112"/>
      <c r="G159" s="113"/>
      <c r="H159" s="113"/>
      <c r="I159" s="138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</row>
    <row r="160" spans="1:29">
      <c r="A160" s="112"/>
      <c r="B160" s="112"/>
      <c r="C160" s="112"/>
      <c r="D160" s="112"/>
      <c r="E160" s="112"/>
      <c r="F160" s="112"/>
      <c r="G160" s="113"/>
      <c r="H160" s="113"/>
      <c r="I160" s="138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</row>
    <row r="161" spans="1:29">
      <c r="A161" s="112"/>
      <c r="B161" s="112"/>
      <c r="C161" s="112"/>
      <c r="D161" s="112"/>
      <c r="E161" s="112"/>
      <c r="F161" s="112"/>
      <c r="G161" s="113"/>
      <c r="H161" s="113"/>
      <c r="I161" s="138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</row>
    <row r="162" spans="1:29">
      <c r="A162" s="112"/>
      <c r="B162" s="112"/>
      <c r="C162" s="112"/>
      <c r="D162" s="112"/>
      <c r="E162" s="112"/>
      <c r="F162" s="112"/>
      <c r="G162" s="113"/>
      <c r="H162" s="113"/>
      <c r="I162" s="138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1:29">
      <c r="A163" s="112"/>
      <c r="B163" s="112"/>
      <c r="C163" s="112"/>
      <c r="D163" s="112"/>
      <c r="E163" s="112"/>
      <c r="F163" s="112"/>
      <c r="G163" s="113"/>
      <c r="H163" s="113"/>
      <c r="I163" s="138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</row>
    <row r="164" spans="1:29">
      <c r="A164" s="112"/>
      <c r="B164" s="112"/>
      <c r="C164" s="112"/>
      <c r="D164" s="112"/>
      <c r="E164" s="112"/>
      <c r="F164" s="112"/>
      <c r="G164" s="113"/>
      <c r="H164" s="113"/>
      <c r="I164" s="138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</row>
    <row r="165" spans="1:29">
      <c r="A165" s="112"/>
      <c r="B165" s="112"/>
      <c r="C165" s="112"/>
      <c r="D165" s="112"/>
      <c r="E165" s="112"/>
      <c r="F165" s="112"/>
      <c r="G165" s="113"/>
      <c r="H165" s="113"/>
      <c r="I165" s="138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</row>
    <row r="166" spans="1:29">
      <c r="A166" s="112"/>
      <c r="B166" s="112"/>
      <c r="C166" s="112"/>
      <c r="D166" s="112"/>
      <c r="E166" s="112"/>
      <c r="F166" s="112"/>
      <c r="G166" s="113"/>
      <c r="H166" s="113"/>
      <c r="I166" s="138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</row>
    <row r="167" spans="1:29">
      <c r="A167" s="112"/>
      <c r="B167" s="112"/>
      <c r="C167" s="112"/>
      <c r="D167" s="112"/>
      <c r="E167" s="112"/>
      <c r="F167" s="112"/>
      <c r="G167" s="113"/>
      <c r="H167" s="113"/>
      <c r="I167" s="138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</row>
    <row r="168" spans="1:29">
      <c r="A168" s="112"/>
      <c r="B168" s="112"/>
      <c r="C168" s="112"/>
      <c r="D168" s="112"/>
      <c r="E168" s="112"/>
      <c r="F168" s="112"/>
      <c r="G168" s="113"/>
      <c r="H168" s="113"/>
      <c r="I168" s="138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</row>
    <row r="169" spans="1:29">
      <c r="A169" s="112"/>
      <c r="B169" s="112"/>
      <c r="C169" s="112"/>
      <c r="D169" s="112"/>
      <c r="E169" s="112"/>
      <c r="F169" s="112"/>
      <c r="G169" s="113"/>
      <c r="H169" s="113"/>
      <c r="I169" s="138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</row>
    <row r="170" spans="1:29">
      <c r="A170" s="112"/>
      <c r="B170" s="112"/>
      <c r="C170" s="112"/>
      <c r="D170" s="112"/>
      <c r="E170" s="112"/>
      <c r="F170" s="112"/>
      <c r="G170" s="113"/>
      <c r="H170" s="113"/>
      <c r="I170" s="138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</row>
    <row r="171" spans="1:29">
      <c r="A171" s="112"/>
      <c r="B171" s="112"/>
      <c r="C171" s="112"/>
      <c r="D171" s="112"/>
      <c r="E171" s="112"/>
      <c r="F171" s="112"/>
      <c r="G171" s="113"/>
      <c r="H171" s="113"/>
      <c r="I171" s="138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</row>
    <row r="172" spans="1:29">
      <c r="A172" s="112"/>
      <c r="B172" s="112"/>
      <c r="C172" s="112"/>
      <c r="D172" s="112"/>
      <c r="E172" s="112"/>
      <c r="F172" s="112"/>
      <c r="G172" s="113"/>
      <c r="H172" s="113"/>
      <c r="I172" s="138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</row>
    <row r="173" spans="1:29">
      <c r="A173" s="112"/>
      <c r="B173" s="112"/>
      <c r="C173" s="112"/>
      <c r="D173" s="112"/>
      <c r="E173" s="112"/>
      <c r="F173" s="112"/>
      <c r="G173" s="113"/>
      <c r="H173" s="113"/>
      <c r="I173" s="138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</row>
    <row r="174" spans="1:29">
      <c r="A174" s="112"/>
      <c r="B174" s="112"/>
      <c r="C174" s="112"/>
      <c r="D174" s="112"/>
      <c r="E174" s="112"/>
      <c r="F174" s="112"/>
      <c r="G174" s="113"/>
      <c r="H174" s="113"/>
      <c r="I174" s="138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</row>
    <row r="175" spans="1:29">
      <c r="A175" s="112"/>
      <c r="B175" s="112"/>
      <c r="C175" s="112"/>
      <c r="D175" s="112"/>
      <c r="E175" s="112"/>
      <c r="F175" s="112"/>
      <c r="G175" s="113"/>
      <c r="H175" s="113"/>
      <c r="I175" s="138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</row>
    <row r="176" spans="1:29">
      <c r="A176" s="112"/>
      <c r="B176" s="112"/>
      <c r="C176" s="112"/>
      <c r="D176" s="112"/>
      <c r="E176" s="112"/>
      <c r="F176" s="112"/>
      <c r="G176" s="113"/>
      <c r="H176" s="113"/>
      <c r="I176" s="138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</row>
    <row r="177" spans="1:29">
      <c r="A177" s="112"/>
      <c r="B177" s="112"/>
      <c r="C177" s="112"/>
      <c r="D177" s="112"/>
      <c r="E177" s="112"/>
      <c r="F177" s="112"/>
      <c r="G177" s="113"/>
      <c r="H177" s="113"/>
      <c r="I177" s="138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</row>
    <row r="178" spans="1:29">
      <c r="A178" s="112"/>
      <c r="B178" s="112"/>
      <c r="C178" s="112"/>
      <c r="D178" s="112"/>
      <c r="E178" s="112"/>
      <c r="F178" s="112"/>
      <c r="G178" s="113"/>
      <c r="H178" s="113"/>
      <c r="I178" s="138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</row>
    <row r="179" spans="1:29">
      <c r="A179" s="112"/>
      <c r="B179" s="112"/>
      <c r="C179" s="112"/>
      <c r="D179" s="112"/>
      <c r="E179" s="112"/>
      <c r="F179" s="112"/>
      <c r="G179" s="113"/>
      <c r="H179" s="113"/>
      <c r="I179" s="138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</row>
    <row r="180" spans="1:29">
      <c r="A180" s="112"/>
      <c r="B180" s="112"/>
      <c r="C180" s="112"/>
      <c r="D180" s="112"/>
      <c r="E180" s="112"/>
      <c r="F180" s="112"/>
      <c r="G180" s="113"/>
      <c r="H180" s="113"/>
      <c r="I180" s="138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</row>
    <row r="181" spans="1:29">
      <c r="A181" s="112"/>
      <c r="B181" s="112"/>
      <c r="C181" s="112"/>
      <c r="D181" s="112"/>
      <c r="E181" s="112"/>
      <c r="F181" s="112"/>
      <c r="G181" s="113"/>
      <c r="H181" s="113"/>
      <c r="I181" s="138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</row>
    <row r="182" spans="1:29">
      <c r="A182" s="112"/>
      <c r="B182" s="112"/>
      <c r="C182" s="112"/>
      <c r="D182" s="112"/>
      <c r="E182" s="112"/>
      <c r="F182" s="112"/>
      <c r="G182" s="113"/>
      <c r="H182" s="113"/>
      <c r="I182" s="138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</row>
    <row r="183" spans="1:29">
      <c r="A183" s="112"/>
      <c r="B183" s="112"/>
      <c r="C183" s="112"/>
      <c r="D183" s="112"/>
      <c r="E183" s="112"/>
      <c r="F183" s="112"/>
      <c r="G183" s="113"/>
      <c r="H183" s="113"/>
      <c r="I183" s="138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</row>
    <row r="184" spans="1:29">
      <c r="A184" s="112"/>
      <c r="B184" s="112"/>
      <c r="C184" s="112"/>
      <c r="D184" s="112"/>
      <c r="E184" s="112"/>
      <c r="F184" s="112"/>
      <c r="G184" s="113"/>
      <c r="H184" s="113"/>
      <c r="I184" s="138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</row>
    <row r="185" spans="1:29">
      <c r="A185" s="112"/>
      <c r="B185" s="112"/>
      <c r="C185" s="112"/>
      <c r="D185" s="112"/>
      <c r="E185" s="112"/>
      <c r="F185" s="112"/>
      <c r="G185" s="113"/>
      <c r="H185" s="113"/>
      <c r="I185" s="138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</row>
    <row r="186" spans="1:29">
      <c r="A186" s="112"/>
      <c r="B186" s="112"/>
      <c r="C186" s="112"/>
      <c r="D186" s="112"/>
      <c r="E186" s="112"/>
      <c r="F186" s="112"/>
      <c r="G186" s="113"/>
      <c r="H186" s="113"/>
      <c r="I186" s="138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</row>
    <row r="187" spans="1:29">
      <c r="A187" s="112"/>
      <c r="B187" s="112"/>
      <c r="C187" s="112"/>
      <c r="D187" s="112"/>
      <c r="E187" s="112"/>
      <c r="F187" s="112"/>
      <c r="G187" s="113"/>
      <c r="H187" s="113"/>
      <c r="I187" s="138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</row>
    <row r="188" spans="1:29">
      <c r="A188" s="112"/>
      <c r="B188" s="112"/>
      <c r="C188" s="112"/>
      <c r="D188" s="112"/>
      <c r="E188" s="112"/>
      <c r="F188" s="112"/>
      <c r="G188" s="113"/>
      <c r="H188" s="113"/>
      <c r="I188" s="138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</row>
    <row r="189" spans="1:29">
      <c r="A189" s="112"/>
      <c r="B189" s="112"/>
      <c r="C189" s="112"/>
      <c r="D189" s="112"/>
      <c r="E189" s="112"/>
      <c r="F189" s="112"/>
      <c r="G189" s="113"/>
      <c r="H189" s="113"/>
      <c r="I189" s="138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</row>
    <row r="190" spans="1:29">
      <c r="A190" s="112"/>
      <c r="B190" s="112"/>
      <c r="C190" s="112"/>
      <c r="D190" s="112"/>
      <c r="E190" s="112"/>
      <c r="F190" s="112"/>
      <c r="G190" s="113"/>
      <c r="H190" s="113"/>
      <c r="I190" s="138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</row>
    <row r="191" spans="1:29">
      <c r="A191" s="112"/>
      <c r="B191" s="112"/>
      <c r="C191" s="112"/>
      <c r="D191" s="112"/>
      <c r="E191" s="112"/>
      <c r="F191" s="112"/>
      <c r="G191" s="113"/>
      <c r="H191" s="113"/>
      <c r="I191" s="138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</row>
    <row r="192" spans="1:29">
      <c r="A192" s="112"/>
      <c r="B192" s="112"/>
      <c r="C192" s="112"/>
      <c r="D192" s="112"/>
      <c r="E192" s="112"/>
      <c r="F192" s="112"/>
      <c r="G192" s="113"/>
      <c r="H192" s="113"/>
      <c r="I192" s="138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</row>
    <row r="193" spans="1:29">
      <c r="A193" s="112"/>
      <c r="B193" s="112"/>
      <c r="C193" s="112"/>
      <c r="D193" s="112"/>
      <c r="E193" s="112"/>
      <c r="F193" s="112"/>
      <c r="G193" s="113"/>
      <c r="H193" s="113"/>
      <c r="I193" s="138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</row>
    <row r="194" spans="1:29">
      <c r="A194" s="112"/>
      <c r="B194" s="112"/>
      <c r="C194" s="112"/>
      <c r="D194" s="112"/>
      <c r="E194" s="112"/>
      <c r="F194" s="112"/>
      <c r="G194" s="113"/>
      <c r="H194" s="113"/>
      <c r="I194" s="138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</row>
    <row r="195" spans="1:29">
      <c r="A195" s="112"/>
      <c r="B195" s="112"/>
      <c r="C195" s="112"/>
      <c r="D195" s="112"/>
      <c r="E195" s="112"/>
      <c r="F195" s="112"/>
      <c r="G195" s="113"/>
      <c r="H195" s="113"/>
      <c r="I195" s="138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</row>
    <row r="196" spans="1:29">
      <c r="A196" s="112"/>
      <c r="B196" s="112"/>
      <c r="C196" s="112"/>
      <c r="D196" s="112"/>
      <c r="E196" s="112"/>
      <c r="F196" s="112"/>
      <c r="G196" s="113"/>
      <c r="H196" s="113"/>
      <c r="I196" s="138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</row>
    <row r="197" spans="1:29">
      <c r="A197" s="112"/>
      <c r="B197" s="112"/>
      <c r="C197" s="112"/>
      <c r="D197" s="112"/>
      <c r="E197" s="112"/>
      <c r="F197" s="112"/>
      <c r="G197" s="113"/>
      <c r="H197" s="113"/>
      <c r="I197" s="138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</row>
    <row r="198" spans="1:29">
      <c r="A198" s="112"/>
      <c r="B198" s="112"/>
      <c r="C198" s="112"/>
      <c r="D198" s="112"/>
      <c r="E198" s="112"/>
      <c r="F198" s="112"/>
      <c r="G198" s="113"/>
      <c r="H198" s="113"/>
      <c r="I198" s="138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</row>
    <row r="199" spans="1:29">
      <c r="A199" s="112"/>
      <c r="B199" s="112"/>
      <c r="C199" s="112"/>
      <c r="D199" s="112"/>
      <c r="E199" s="112"/>
      <c r="F199" s="112"/>
      <c r="G199" s="113"/>
      <c r="H199" s="113"/>
      <c r="I199" s="138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</row>
    <row r="200" spans="1:29">
      <c r="A200" s="112"/>
      <c r="B200" s="112"/>
      <c r="C200" s="112"/>
      <c r="D200" s="112"/>
      <c r="E200" s="112"/>
      <c r="F200" s="112"/>
      <c r="G200" s="113"/>
      <c r="H200" s="113"/>
      <c r="I200" s="138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</row>
    <row r="201" spans="1:29">
      <c r="A201" s="112"/>
      <c r="B201" s="112"/>
      <c r="C201" s="112"/>
      <c r="D201" s="112"/>
      <c r="E201" s="112"/>
      <c r="F201" s="112"/>
      <c r="G201" s="113"/>
      <c r="H201" s="113"/>
      <c r="I201" s="138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</row>
    <row r="202" spans="1:29">
      <c r="A202" s="112"/>
      <c r="B202" s="112"/>
      <c r="C202" s="112"/>
      <c r="D202" s="112"/>
      <c r="E202" s="112"/>
      <c r="F202" s="112"/>
      <c r="G202" s="113"/>
      <c r="H202" s="113"/>
      <c r="I202" s="138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</row>
    <row r="203" spans="1:29">
      <c r="A203" s="112"/>
      <c r="B203" s="112"/>
      <c r="C203" s="112"/>
      <c r="D203" s="112"/>
      <c r="E203" s="112"/>
      <c r="F203" s="112"/>
      <c r="G203" s="113"/>
      <c r="H203" s="113"/>
      <c r="I203" s="138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</row>
    <row r="204" spans="1:29">
      <c r="A204" s="112"/>
      <c r="B204" s="112"/>
      <c r="C204" s="112"/>
      <c r="D204" s="112"/>
      <c r="E204" s="112"/>
      <c r="F204" s="112"/>
      <c r="G204" s="113"/>
      <c r="H204" s="113"/>
      <c r="I204" s="138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</row>
    <row r="205" spans="1:29">
      <c r="A205" s="112"/>
      <c r="B205" s="112"/>
      <c r="C205" s="112"/>
      <c r="D205" s="112"/>
      <c r="E205" s="112"/>
      <c r="F205" s="112"/>
      <c r="G205" s="113"/>
      <c r="H205" s="113"/>
      <c r="I205" s="138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</row>
    <row r="206" spans="1:29">
      <c r="A206" s="112"/>
      <c r="B206" s="112"/>
      <c r="C206" s="112"/>
      <c r="D206" s="112"/>
      <c r="E206" s="112"/>
      <c r="F206" s="112"/>
      <c r="G206" s="113"/>
      <c r="H206" s="113"/>
      <c r="I206" s="138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</row>
    <row r="207" spans="1:29">
      <c r="A207" s="112"/>
      <c r="B207" s="112"/>
      <c r="C207" s="112"/>
      <c r="D207" s="112"/>
      <c r="E207" s="112"/>
      <c r="F207" s="112"/>
      <c r="G207" s="113"/>
      <c r="H207" s="113"/>
      <c r="I207" s="138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</row>
    <row r="208" spans="1:29">
      <c r="A208" s="112"/>
      <c r="B208" s="112"/>
      <c r="C208" s="112"/>
      <c r="D208" s="112"/>
      <c r="E208" s="112"/>
      <c r="F208" s="112"/>
      <c r="G208" s="113"/>
      <c r="H208" s="113"/>
      <c r="I208" s="138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</row>
    <row r="209" spans="1:29">
      <c r="A209" s="112"/>
      <c r="B209" s="112"/>
      <c r="C209" s="112"/>
      <c r="D209" s="112"/>
      <c r="E209" s="112"/>
      <c r="F209" s="112"/>
      <c r="G209" s="113"/>
      <c r="H209" s="113"/>
      <c r="I209" s="138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</row>
    <row r="210" spans="1:29">
      <c r="A210" s="112"/>
      <c r="B210" s="112"/>
      <c r="C210" s="112"/>
      <c r="D210" s="112"/>
      <c r="E210" s="112"/>
      <c r="F210" s="112"/>
      <c r="G210" s="113"/>
      <c r="H210" s="113"/>
      <c r="I210" s="138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</row>
    <row r="211" spans="1:29">
      <c r="A211" s="112"/>
      <c r="B211" s="112"/>
      <c r="C211" s="112"/>
      <c r="D211" s="112"/>
      <c r="E211" s="112"/>
      <c r="F211" s="112"/>
      <c r="G211" s="113"/>
      <c r="H211" s="113"/>
      <c r="I211" s="138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</row>
    <row r="212" spans="1:29">
      <c r="A212" s="112"/>
      <c r="B212" s="112"/>
      <c r="C212" s="112"/>
      <c r="D212" s="112"/>
      <c r="E212" s="112"/>
      <c r="F212" s="112"/>
      <c r="G212" s="113"/>
      <c r="H212" s="113"/>
      <c r="I212" s="138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</row>
    <row r="213" spans="1:29">
      <c r="A213" s="112"/>
      <c r="B213" s="112"/>
      <c r="C213" s="112"/>
      <c r="D213" s="112"/>
      <c r="E213" s="112"/>
      <c r="F213" s="112"/>
      <c r="G213" s="113"/>
      <c r="H213" s="113"/>
      <c r="I213" s="138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</row>
    <row r="214" spans="1:29">
      <c r="A214" s="112"/>
      <c r="B214" s="112"/>
      <c r="C214" s="112"/>
      <c r="D214" s="112"/>
      <c r="E214" s="112"/>
      <c r="F214" s="112"/>
      <c r="G214" s="113"/>
      <c r="H214" s="113"/>
      <c r="I214" s="138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</row>
    <row r="215" spans="1:29">
      <c r="A215" s="112"/>
      <c r="B215" s="112"/>
      <c r="C215" s="112"/>
      <c r="D215" s="112"/>
      <c r="E215" s="112"/>
      <c r="F215" s="112"/>
      <c r="G215" s="113"/>
      <c r="H215" s="113"/>
      <c r="I215" s="138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</row>
    <row r="216" spans="1:29">
      <c r="A216" s="112"/>
      <c r="B216" s="112"/>
      <c r="C216" s="112"/>
      <c r="D216" s="112"/>
      <c r="E216" s="112"/>
      <c r="F216" s="112"/>
      <c r="G216" s="113"/>
      <c r="H216" s="113"/>
      <c r="I216" s="138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</row>
    <row r="217" spans="1:29">
      <c r="A217" s="112"/>
      <c r="B217" s="112"/>
      <c r="C217" s="112"/>
      <c r="D217" s="112"/>
      <c r="E217" s="112"/>
      <c r="F217" s="112"/>
      <c r="G217" s="113"/>
      <c r="H217" s="113"/>
      <c r="I217" s="138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</row>
    <row r="218" spans="1:29">
      <c r="A218" s="112"/>
      <c r="B218" s="112"/>
      <c r="C218" s="112"/>
      <c r="D218" s="112"/>
      <c r="E218" s="112"/>
      <c r="F218" s="112"/>
      <c r="G218" s="113"/>
      <c r="H218" s="113"/>
      <c r="I218" s="138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</row>
    <row r="219" spans="1:29">
      <c r="A219" s="112"/>
      <c r="B219" s="112"/>
      <c r="C219" s="112"/>
      <c r="D219" s="112"/>
      <c r="E219" s="112"/>
      <c r="F219" s="112"/>
      <c r="G219" s="113"/>
      <c r="H219" s="113"/>
      <c r="I219" s="138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</row>
    <row r="220" spans="1:29">
      <c r="A220" s="112"/>
      <c r="B220" s="112"/>
      <c r="C220" s="112"/>
      <c r="D220" s="112"/>
      <c r="E220" s="112"/>
      <c r="F220" s="112"/>
      <c r="G220" s="113"/>
      <c r="H220" s="113"/>
      <c r="I220" s="138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</row>
    <row r="221" spans="1:29">
      <c r="A221" s="112"/>
      <c r="B221" s="112"/>
      <c r="C221" s="112"/>
      <c r="D221" s="112"/>
      <c r="E221" s="112"/>
      <c r="F221" s="112"/>
      <c r="G221" s="113"/>
      <c r="H221" s="113"/>
      <c r="I221" s="138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</row>
    <row r="222" spans="1:29">
      <c r="A222" s="112"/>
      <c r="B222" s="112"/>
      <c r="C222" s="112"/>
      <c r="D222" s="112"/>
      <c r="E222" s="112"/>
      <c r="F222" s="112"/>
      <c r="G222" s="113"/>
      <c r="H222" s="113"/>
      <c r="I222" s="138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</row>
    <row r="223" spans="1:29">
      <c r="A223" s="112"/>
      <c r="B223" s="112"/>
      <c r="C223" s="112"/>
      <c r="D223" s="112"/>
      <c r="E223" s="112"/>
      <c r="F223" s="112"/>
      <c r="G223" s="113"/>
      <c r="H223" s="113"/>
      <c r="I223" s="138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</row>
    <row r="224" spans="1:29">
      <c r="A224" s="112"/>
      <c r="B224" s="112"/>
      <c r="C224" s="112"/>
      <c r="D224" s="112"/>
      <c r="E224" s="112"/>
      <c r="F224" s="112"/>
      <c r="G224" s="113"/>
      <c r="H224" s="113"/>
      <c r="I224" s="138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</row>
    <row r="225" spans="1:29">
      <c r="A225" s="112"/>
      <c r="B225" s="112"/>
      <c r="C225" s="112"/>
      <c r="D225" s="112"/>
      <c r="E225" s="112"/>
      <c r="F225" s="112"/>
      <c r="G225" s="113"/>
      <c r="H225" s="113"/>
      <c r="I225" s="138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</row>
    <row r="226" spans="1:29">
      <c r="A226" s="112"/>
      <c r="B226" s="112"/>
      <c r="C226" s="112"/>
      <c r="D226" s="112"/>
      <c r="E226" s="112"/>
      <c r="F226" s="112"/>
      <c r="G226" s="113"/>
      <c r="H226" s="113"/>
      <c r="I226" s="138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</row>
    <row r="227" spans="1:29">
      <c r="A227" s="112"/>
      <c r="B227" s="112"/>
      <c r="C227" s="112"/>
      <c r="D227" s="112"/>
      <c r="E227" s="112"/>
      <c r="F227" s="112"/>
      <c r="G227" s="113"/>
      <c r="H227" s="113"/>
      <c r="I227" s="138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</row>
    <row r="228" spans="1:29">
      <c r="A228" s="112"/>
      <c r="B228" s="112"/>
      <c r="C228" s="112"/>
      <c r="D228" s="112"/>
      <c r="E228" s="112"/>
      <c r="F228" s="112"/>
      <c r="G228" s="113"/>
      <c r="H228" s="113"/>
      <c r="I228" s="138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</row>
    <row r="229" spans="1:29">
      <c r="A229" s="112"/>
      <c r="B229" s="112"/>
      <c r="C229" s="112"/>
      <c r="D229" s="112"/>
      <c r="E229" s="112"/>
      <c r="F229" s="112"/>
      <c r="G229" s="113"/>
      <c r="H229" s="113"/>
      <c r="I229" s="138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</row>
    <row r="230" spans="1:29">
      <c r="A230" s="112"/>
      <c r="B230" s="112"/>
      <c r="C230" s="112"/>
      <c r="D230" s="112"/>
      <c r="E230" s="112"/>
      <c r="F230" s="112"/>
      <c r="G230" s="113"/>
      <c r="H230" s="113"/>
      <c r="I230" s="138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</row>
    <row r="231" spans="1:29">
      <c r="A231" s="112"/>
      <c r="B231" s="112"/>
      <c r="C231" s="112"/>
      <c r="D231" s="112"/>
      <c r="E231" s="112"/>
      <c r="F231" s="112"/>
      <c r="G231" s="113"/>
      <c r="H231" s="113"/>
      <c r="I231" s="138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</row>
    <row r="232" spans="1:29">
      <c r="A232" s="112"/>
      <c r="B232" s="112"/>
      <c r="C232" s="112"/>
      <c r="D232" s="112"/>
      <c r="E232" s="112"/>
      <c r="F232" s="112"/>
      <c r="G232" s="113"/>
      <c r="H232" s="113"/>
      <c r="I232" s="138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</row>
    <row r="233" spans="1:29">
      <c r="A233" s="112"/>
      <c r="B233" s="112"/>
      <c r="C233" s="112"/>
      <c r="D233" s="112"/>
      <c r="E233" s="112"/>
      <c r="F233" s="112"/>
      <c r="G233" s="113"/>
      <c r="H233" s="113"/>
      <c r="I233" s="138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</row>
    <row r="234" spans="1:29">
      <c r="A234" s="112"/>
      <c r="B234" s="112"/>
      <c r="C234" s="112"/>
      <c r="D234" s="112"/>
      <c r="E234" s="112"/>
      <c r="F234" s="112"/>
      <c r="G234" s="113"/>
      <c r="H234" s="113"/>
      <c r="I234" s="138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</row>
    <row r="235" spans="1:29">
      <c r="A235" s="112"/>
      <c r="B235" s="112"/>
      <c r="C235" s="112"/>
      <c r="D235" s="112"/>
      <c r="E235" s="112"/>
      <c r="F235" s="112"/>
      <c r="G235" s="113"/>
      <c r="H235" s="113"/>
      <c r="I235" s="138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</row>
    <row r="236" spans="1:29">
      <c r="A236" s="112"/>
      <c r="B236" s="112"/>
      <c r="C236" s="112"/>
      <c r="D236" s="112"/>
      <c r="E236" s="112"/>
      <c r="F236" s="112"/>
      <c r="G236" s="113"/>
      <c r="H236" s="113"/>
      <c r="I236" s="138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</row>
    <row r="237" spans="1:29">
      <c r="A237" s="112"/>
      <c r="B237" s="112"/>
      <c r="C237" s="112"/>
      <c r="D237" s="112"/>
      <c r="E237" s="112"/>
      <c r="F237" s="112"/>
      <c r="G237" s="113"/>
      <c r="H237" s="113"/>
      <c r="I237" s="138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</row>
    <row r="238" spans="1:29">
      <c r="A238" s="112"/>
      <c r="B238" s="112"/>
      <c r="C238" s="112"/>
      <c r="D238" s="112"/>
      <c r="E238" s="112"/>
      <c r="F238" s="112"/>
      <c r="G238" s="113"/>
      <c r="H238" s="113"/>
      <c r="I238" s="138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</row>
    <row r="239" spans="1:29">
      <c r="A239" s="112"/>
      <c r="B239" s="112"/>
      <c r="C239" s="112"/>
      <c r="D239" s="112"/>
      <c r="E239" s="112"/>
      <c r="F239" s="112"/>
      <c r="G239" s="113"/>
      <c r="H239" s="113"/>
      <c r="I239" s="138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</row>
    <row r="240" spans="1:29">
      <c r="A240" s="112"/>
      <c r="B240" s="112"/>
      <c r="C240" s="112"/>
      <c r="D240" s="112"/>
      <c r="E240" s="112"/>
      <c r="F240" s="112"/>
      <c r="G240" s="113"/>
      <c r="H240" s="113"/>
      <c r="I240" s="138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</row>
    <row r="241" spans="1:29">
      <c r="A241" s="112"/>
      <c r="B241" s="112"/>
      <c r="C241" s="112"/>
      <c r="D241" s="112"/>
      <c r="E241" s="112"/>
      <c r="F241" s="112"/>
      <c r="G241" s="113"/>
      <c r="H241" s="113"/>
      <c r="I241" s="138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</row>
    <row r="242" spans="1:29">
      <c r="A242" s="112"/>
      <c r="B242" s="112"/>
      <c r="C242" s="112"/>
      <c r="D242" s="112"/>
      <c r="E242" s="112"/>
      <c r="F242" s="112"/>
      <c r="G242" s="113"/>
      <c r="H242" s="113"/>
      <c r="I242" s="138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</row>
    <row r="243" spans="1:29">
      <c r="A243" s="112"/>
      <c r="B243" s="112"/>
      <c r="C243" s="112"/>
      <c r="D243" s="112"/>
      <c r="E243" s="112"/>
      <c r="F243" s="112"/>
      <c r="G243" s="113"/>
      <c r="H243" s="113"/>
      <c r="I243" s="138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</row>
    <row r="244" spans="1:29">
      <c r="A244" s="112"/>
      <c r="B244" s="112"/>
      <c r="C244" s="112"/>
      <c r="D244" s="112"/>
      <c r="E244" s="112"/>
      <c r="F244" s="112"/>
      <c r="G244" s="113"/>
      <c r="H244" s="113"/>
      <c r="I244" s="138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</row>
    <row r="245" spans="1:29">
      <c r="A245" s="112"/>
      <c r="B245" s="112"/>
      <c r="C245" s="112"/>
      <c r="D245" s="112"/>
      <c r="E245" s="112"/>
      <c r="F245" s="112"/>
      <c r="G245" s="113"/>
      <c r="H245" s="113"/>
      <c r="I245" s="138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</row>
    <row r="246" spans="1:29">
      <c r="A246" s="112"/>
      <c r="B246" s="112"/>
      <c r="C246" s="112"/>
      <c r="D246" s="112"/>
      <c r="E246" s="112"/>
      <c r="F246" s="112"/>
      <c r="G246" s="113"/>
      <c r="H246" s="113"/>
      <c r="I246" s="138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</row>
    <row r="247" spans="1:29">
      <c r="A247" s="112"/>
      <c r="B247" s="112"/>
      <c r="C247" s="112"/>
      <c r="D247" s="112"/>
      <c r="E247" s="112"/>
      <c r="F247" s="112"/>
      <c r="G247" s="113"/>
      <c r="H247" s="113"/>
      <c r="I247" s="138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</row>
    <row r="248" spans="1:29">
      <c r="A248" s="112"/>
      <c r="B248" s="112"/>
      <c r="C248" s="112"/>
      <c r="D248" s="112"/>
      <c r="E248" s="112"/>
      <c r="F248" s="112"/>
      <c r="G248" s="113"/>
      <c r="H248" s="113"/>
      <c r="I248" s="138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</row>
    <row r="249" spans="1:29">
      <c r="A249" s="112"/>
      <c r="B249" s="112"/>
      <c r="C249" s="112"/>
      <c r="D249" s="112"/>
      <c r="E249" s="112"/>
      <c r="F249" s="112"/>
      <c r="G249" s="113"/>
      <c r="H249" s="113"/>
      <c r="I249" s="138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</row>
    <row r="250" spans="1:29">
      <c r="A250" s="112"/>
      <c r="B250" s="112"/>
      <c r="C250" s="112"/>
      <c r="D250" s="112"/>
      <c r="E250" s="112"/>
      <c r="F250" s="112"/>
      <c r="G250" s="113"/>
      <c r="H250" s="113"/>
      <c r="I250" s="138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</row>
    <row r="251" spans="1:29">
      <c r="A251" s="112"/>
      <c r="B251" s="112"/>
      <c r="C251" s="112"/>
      <c r="D251" s="112"/>
      <c r="E251" s="112"/>
      <c r="F251" s="112"/>
      <c r="G251" s="113"/>
      <c r="H251" s="113"/>
      <c r="I251" s="138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</row>
    <row r="252" spans="1:29">
      <c r="A252" s="112"/>
      <c r="B252" s="112"/>
      <c r="C252" s="112"/>
      <c r="D252" s="112"/>
      <c r="E252" s="112"/>
      <c r="F252" s="112"/>
      <c r="G252" s="113"/>
      <c r="H252" s="113"/>
      <c r="I252" s="138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</row>
    <row r="253" spans="1:29">
      <c r="A253" s="112"/>
      <c r="B253" s="112"/>
      <c r="C253" s="112"/>
      <c r="D253" s="112"/>
      <c r="E253" s="112"/>
      <c r="F253" s="112"/>
      <c r="G253" s="113"/>
      <c r="H253" s="113"/>
      <c r="I253" s="138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</row>
    <row r="254" spans="1:29">
      <c r="A254" s="112"/>
      <c r="B254" s="112"/>
      <c r="C254" s="112"/>
      <c r="D254" s="112"/>
      <c r="E254" s="112"/>
      <c r="F254" s="112"/>
      <c r="G254" s="113"/>
      <c r="H254" s="113"/>
      <c r="I254" s="138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</row>
    <row r="255" spans="1:29">
      <c r="A255" s="112"/>
      <c r="B255" s="112"/>
      <c r="C255" s="112"/>
      <c r="D255" s="112"/>
      <c r="E255" s="112"/>
      <c r="F255" s="112"/>
      <c r="G255" s="113"/>
      <c r="H255" s="113"/>
      <c r="I255" s="138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</row>
    <row r="256" spans="1:29">
      <c r="A256" s="112"/>
      <c r="B256" s="112"/>
      <c r="C256" s="112"/>
      <c r="D256" s="112"/>
      <c r="E256" s="112"/>
      <c r="F256" s="112"/>
      <c r="G256" s="113"/>
      <c r="H256" s="113"/>
      <c r="I256" s="138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</row>
    <row r="257" spans="1:29">
      <c r="A257" s="112"/>
      <c r="B257" s="112"/>
      <c r="C257" s="112"/>
      <c r="D257" s="112"/>
      <c r="E257" s="112"/>
      <c r="F257" s="112"/>
      <c r="G257" s="113"/>
      <c r="H257" s="113"/>
      <c r="I257" s="138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</row>
    <row r="258" spans="1:29">
      <c r="A258" s="112"/>
      <c r="B258" s="112"/>
      <c r="C258" s="112"/>
      <c r="D258" s="112"/>
      <c r="E258" s="112"/>
      <c r="F258" s="112"/>
      <c r="G258" s="113"/>
      <c r="H258" s="113"/>
      <c r="I258" s="138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</row>
    <row r="259" spans="1:29">
      <c r="A259" s="112"/>
      <c r="B259" s="112"/>
      <c r="C259" s="112"/>
      <c r="D259" s="112"/>
      <c r="E259" s="112"/>
      <c r="F259" s="112"/>
      <c r="G259" s="113"/>
      <c r="H259" s="113"/>
      <c r="I259" s="138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</row>
    <row r="260" spans="1:29">
      <c r="A260" s="112"/>
      <c r="B260" s="112"/>
      <c r="C260" s="112"/>
      <c r="D260" s="112"/>
      <c r="E260" s="112"/>
      <c r="F260" s="112"/>
      <c r="G260" s="113"/>
      <c r="H260" s="113"/>
      <c r="I260" s="138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</row>
    <row r="261" spans="1:29">
      <c r="A261" s="112"/>
      <c r="B261" s="112"/>
      <c r="C261" s="112"/>
      <c r="D261" s="112"/>
      <c r="E261" s="112"/>
      <c r="F261" s="112"/>
      <c r="G261" s="113"/>
      <c r="H261" s="113"/>
      <c r="I261" s="138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</row>
    <row r="262" spans="1:29">
      <c r="A262" s="112"/>
      <c r="B262" s="112"/>
      <c r="C262" s="112"/>
      <c r="D262" s="112"/>
      <c r="E262" s="112"/>
      <c r="F262" s="112"/>
      <c r="G262" s="113"/>
      <c r="H262" s="113"/>
      <c r="I262" s="138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</row>
    <row r="263" spans="1:29">
      <c r="A263" s="112"/>
      <c r="B263" s="112"/>
      <c r="C263" s="112"/>
      <c r="D263" s="112"/>
      <c r="E263" s="112"/>
      <c r="F263" s="112"/>
      <c r="G263" s="113"/>
      <c r="H263" s="113"/>
      <c r="I263" s="138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</row>
    <row r="264" spans="1:29">
      <c r="A264" s="112"/>
      <c r="B264" s="112"/>
      <c r="C264" s="112"/>
      <c r="D264" s="112"/>
      <c r="E264" s="112"/>
      <c r="F264" s="112"/>
      <c r="G264" s="113"/>
      <c r="H264" s="113"/>
      <c r="I264" s="138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</row>
    <row r="265" spans="1:29">
      <c r="A265" s="112"/>
      <c r="B265" s="112"/>
      <c r="C265" s="112"/>
      <c r="D265" s="112"/>
      <c r="E265" s="112"/>
      <c r="F265" s="112"/>
      <c r="G265" s="113"/>
      <c r="H265" s="113"/>
      <c r="I265" s="138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</row>
    <row r="266" spans="1:29">
      <c r="A266" s="112"/>
      <c r="B266" s="112"/>
      <c r="C266" s="112"/>
      <c r="D266" s="112"/>
      <c r="E266" s="112"/>
      <c r="F266" s="112"/>
      <c r="G266" s="113"/>
      <c r="H266" s="113"/>
      <c r="I266" s="138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</row>
    <row r="267" spans="1:29">
      <c r="A267" s="112"/>
      <c r="B267" s="112"/>
      <c r="C267" s="112"/>
      <c r="D267" s="112"/>
      <c r="E267" s="112"/>
      <c r="F267" s="112"/>
      <c r="G267" s="113"/>
      <c r="H267" s="113"/>
      <c r="I267" s="138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</row>
    <row r="268" spans="1:29">
      <c r="A268" s="112"/>
      <c r="B268" s="112"/>
      <c r="C268" s="112"/>
      <c r="D268" s="112"/>
      <c r="E268" s="112"/>
      <c r="F268" s="112"/>
      <c r="G268" s="113"/>
      <c r="H268" s="113"/>
      <c r="I268" s="138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</row>
    <row r="269" spans="1:29">
      <c r="A269" s="112"/>
      <c r="B269" s="112"/>
      <c r="C269" s="112"/>
      <c r="D269" s="112"/>
      <c r="E269" s="112"/>
      <c r="F269" s="112"/>
      <c r="G269" s="113"/>
      <c r="H269" s="113"/>
      <c r="I269" s="138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</row>
    <row r="270" spans="1:29">
      <c r="A270" s="112"/>
      <c r="B270" s="112"/>
      <c r="C270" s="112"/>
      <c r="D270" s="112"/>
      <c r="E270" s="112"/>
      <c r="F270" s="112"/>
      <c r="G270" s="113"/>
      <c r="H270" s="113"/>
      <c r="I270" s="138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</row>
    <row r="271" spans="1:29">
      <c r="A271" s="112"/>
      <c r="B271" s="112"/>
      <c r="C271" s="112"/>
      <c r="D271" s="112"/>
      <c r="E271" s="112"/>
      <c r="F271" s="112"/>
      <c r="G271" s="113"/>
      <c r="H271" s="113"/>
      <c r="I271" s="138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</row>
    <row r="272" spans="1:29">
      <c r="A272" s="112"/>
      <c r="B272" s="112"/>
      <c r="C272" s="112"/>
      <c r="D272" s="112"/>
      <c r="E272" s="112"/>
      <c r="F272" s="112"/>
      <c r="G272" s="113"/>
      <c r="H272" s="113"/>
      <c r="I272" s="138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</row>
    <row r="273" spans="1:29">
      <c r="A273" s="112"/>
      <c r="B273" s="112"/>
      <c r="C273" s="112"/>
      <c r="D273" s="112"/>
      <c r="E273" s="112"/>
      <c r="F273" s="112"/>
      <c r="G273" s="113"/>
      <c r="H273" s="113"/>
      <c r="I273" s="138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</row>
    <row r="274" spans="1:29">
      <c r="A274" s="112"/>
      <c r="B274" s="112"/>
      <c r="C274" s="112"/>
      <c r="D274" s="112"/>
      <c r="E274" s="112"/>
      <c r="F274" s="112"/>
      <c r="G274" s="113"/>
      <c r="H274" s="113"/>
      <c r="I274" s="138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</row>
    <row r="275" spans="1:29">
      <c r="A275" s="112"/>
      <c r="B275" s="112"/>
      <c r="C275" s="112"/>
      <c r="D275" s="112"/>
      <c r="E275" s="112"/>
      <c r="F275" s="112"/>
      <c r="G275" s="113"/>
      <c r="H275" s="113"/>
      <c r="I275" s="138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</row>
    <row r="276" spans="1:29">
      <c r="A276" s="112"/>
      <c r="B276" s="112"/>
      <c r="C276" s="112"/>
      <c r="D276" s="112"/>
      <c r="E276" s="112"/>
      <c r="F276" s="112"/>
      <c r="G276" s="113"/>
      <c r="H276" s="113"/>
      <c r="I276" s="138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</row>
    <row r="277" spans="1:29">
      <c r="A277" s="112"/>
      <c r="B277" s="112"/>
      <c r="C277" s="112"/>
      <c r="D277" s="112"/>
      <c r="E277" s="112"/>
      <c r="F277" s="112"/>
      <c r="G277" s="113"/>
      <c r="H277" s="113"/>
      <c r="I277" s="138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</row>
    <row r="278" spans="1:29">
      <c r="A278" s="112"/>
      <c r="B278" s="112"/>
      <c r="C278" s="112"/>
      <c r="D278" s="112"/>
      <c r="E278" s="112"/>
      <c r="F278" s="112"/>
      <c r="G278" s="113"/>
      <c r="H278" s="113"/>
      <c r="I278" s="138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</row>
    <row r="279" spans="1:29">
      <c r="A279" s="112"/>
      <c r="B279" s="112"/>
      <c r="C279" s="112"/>
      <c r="D279" s="112"/>
      <c r="E279" s="112"/>
      <c r="F279" s="112"/>
      <c r="G279" s="113"/>
      <c r="H279" s="113"/>
      <c r="I279" s="138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</row>
    <row r="280" spans="1:29">
      <c r="A280" s="112"/>
      <c r="B280" s="112"/>
      <c r="C280" s="112"/>
      <c r="D280" s="112"/>
      <c r="E280" s="112"/>
      <c r="F280" s="112"/>
      <c r="G280" s="113"/>
      <c r="H280" s="113"/>
      <c r="I280" s="138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</row>
    <row r="281" spans="1:29">
      <c r="A281" s="112"/>
      <c r="B281" s="112"/>
      <c r="C281" s="112"/>
      <c r="D281" s="112"/>
      <c r="E281" s="112"/>
      <c r="F281" s="112"/>
      <c r="G281" s="113"/>
      <c r="H281" s="113"/>
      <c r="I281" s="138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</row>
    <row r="282" spans="1:29">
      <c r="A282" s="112"/>
      <c r="B282" s="112"/>
      <c r="C282" s="112"/>
      <c r="D282" s="112"/>
      <c r="E282" s="112"/>
      <c r="F282" s="112"/>
      <c r="G282" s="113"/>
      <c r="H282" s="113"/>
      <c r="I282" s="138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</row>
    <row r="283" spans="1:29">
      <c r="A283" s="112"/>
      <c r="B283" s="112"/>
      <c r="C283" s="112"/>
      <c r="D283" s="112"/>
      <c r="E283" s="112"/>
      <c r="F283" s="112"/>
      <c r="G283" s="113"/>
      <c r="H283" s="113"/>
      <c r="I283" s="138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</row>
    <row r="284" spans="1:29">
      <c r="A284" s="112"/>
      <c r="B284" s="112"/>
      <c r="C284" s="112"/>
      <c r="D284" s="112"/>
      <c r="E284" s="112"/>
      <c r="F284" s="112"/>
      <c r="G284" s="113"/>
      <c r="H284" s="113"/>
      <c r="I284" s="138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</row>
    <row r="285" spans="1:29">
      <c r="A285" s="112"/>
      <c r="B285" s="112"/>
      <c r="C285" s="112"/>
      <c r="D285" s="112"/>
      <c r="E285" s="112"/>
      <c r="F285" s="112"/>
      <c r="G285" s="113"/>
      <c r="H285" s="113"/>
      <c r="I285" s="138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</row>
    <row r="286" spans="1:29">
      <c r="A286" s="112"/>
      <c r="B286" s="112"/>
      <c r="C286" s="112"/>
      <c r="D286" s="112"/>
      <c r="E286" s="112"/>
      <c r="F286" s="112"/>
      <c r="G286" s="113"/>
      <c r="H286" s="113"/>
      <c r="I286" s="138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</row>
    <row r="287" spans="1:29">
      <c r="A287" s="112"/>
      <c r="B287" s="112"/>
      <c r="C287" s="112"/>
      <c r="D287" s="112"/>
      <c r="E287" s="112"/>
      <c r="F287" s="112"/>
      <c r="G287" s="113"/>
      <c r="H287" s="113"/>
      <c r="I287" s="138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</row>
    <row r="288" spans="1:29">
      <c r="A288" s="112"/>
      <c r="B288" s="112"/>
      <c r="C288" s="112"/>
      <c r="D288" s="112"/>
      <c r="E288" s="112"/>
      <c r="F288" s="112"/>
      <c r="G288" s="113"/>
      <c r="H288" s="113"/>
      <c r="I288" s="138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</row>
    <row r="289" spans="1:29">
      <c r="A289" s="112"/>
      <c r="B289" s="112"/>
      <c r="C289" s="112"/>
      <c r="D289" s="112"/>
      <c r="E289" s="112"/>
      <c r="F289" s="112"/>
      <c r="G289" s="113"/>
      <c r="H289" s="113"/>
      <c r="I289" s="138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</row>
    <row r="290" spans="1:29">
      <c r="A290" s="112"/>
      <c r="B290" s="112"/>
      <c r="C290" s="112"/>
      <c r="D290" s="112"/>
      <c r="E290" s="112"/>
      <c r="F290" s="112"/>
      <c r="G290" s="113"/>
      <c r="H290" s="113"/>
      <c r="I290" s="138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</row>
    <row r="291" spans="1:29">
      <c r="A291" s="112"/>
      <c r="B291" s="112"/>
      <c r="C291" s="112"/>
      <c r="D291" s="112"/>
      <c r="E291" s="112"/>
      <c r="F291" s="112"/>
      <c r="G291" s="113"/>
      <c r="H291" s="113"/>
      <c r="I291" s="138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</row>
    <row r="292" spans="1:29">
      <c r="A292" s="112"/>
      <c r="B292" s="112"/>
      <c r="C292" s="112"/>
      <c r="D292" s="112"/>
      <c r="E292" s="112"/>
      <c r="F292" s="112"/>
      <c r="G292" s="113"/>
      <c r="H292" s="113"/>
      <c r="I292" s="138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</row>
    <row r="293" spans="1:29">
      <c r="A293" s="112"/>
      <c r="B293" s="112"/>
      <c r="C293" s="112"/>
      <c r="D293" s="112"/>
      <c r="E293" s="112"/>
      <c r="F293" s="112"/>
      <c r="G293" s="113"/>
      <c r="H293" s="113"/>
      <c r="I293" s="138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</row>
    <row r="294" spans="1:29">
      <c r="A294" s="112"/>
      <c r="B294" s="112"/>
      <c r="C294" s="112"/>
      <c r="D294" s="112"/>
      <c r="E294" s="112"/>
      <c r="F294" s="112"/>
      <c r="G294" s="113"/>
      <c r="H294" s="113"/>
      <c r="I294" s="138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</row>
    <row r="295" spans="1:29">
      <c r="A295" s="112"/>
      <c r="B295" s="112"/>
      <c r="C295" s="112"/>
      <c r="D295" s="112"/>
      <c r="E295" s="112"/>
      <c r="F295" s="112"/>
      <c r="G295" s="113"/>
      <c r="H295" s="113"/>
      <c r="I295" s="138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</row>
    <row r="296" spans="1:29">
      <c r="A296" s="112"/>
      <c r="B296" s="112"/>
      <c r="C296" s="112"/>
      <c r="D296" s="112"/>
      <c r="E296" s="112"/>
      <c r="F296" s="112"/>
      <c r="G296" s="113"/>
      <c r="H296" s="113"/>
      <c r="I296" s="138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</row>
    <row r="297" spans="1:29">
      <c r="A297" s="112"/>
      <c r="B297" s="112"/>
      <c r="C297" s="112"/>
      <c r="D297" s="112"/>
      <c r="E297" s="112"/>
      <c r="F297" s="112"/>
      <c r="G297" s="113"/>
      <c r="H297" s="113"/>
      <c r="I297" s="138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</row>
    <row r="298" spans="1:29">
      <c r="A298" s="112"/>
      <c r="B298" s="112"/>
      <c r="C298" s="112"/>
      <c r="D298" s="112"/>
      <c r="E298" s="112"/>
      <c r="F298" s="112"/>
      <c r="G298" s="113"/>
      <c r="H298" s="113"/>
      <c r="I298" s="138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</row>
    <row r="299" spans="1:29">
      <c r="A299" s="112"/>
      <c r="B299" s="112"/>
      <c r="C299" s="112"/>
      <c r="D299" s="112"/>
      <c r="E299" s="112"/>
      <c r="F299" s="112"/>
      <c r="G299" s="113"/>
      <c r="H299" s="113"/>
      <c r="I299" s="138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</row>
    <row r="300" spans="1:29">
      <c r="A300" s="112"/>
      <c r="B300" s="112"/>
      <c r="C300" s="112"/>
      <c r="D300" s="112"/>
      <c r="E300" s="112"/>
      <c r="F300" s="112"/>
      <c r="G300" s="113"/>
      <c r="H300" s="113"/>
      <c r="I300" s="138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</row>
    <row r="301" spans="1:29">
      <c r="A301" s="112"/>
      <c r="B301" s="112"/>
      <c r="C301" s="112"/>
      <c r="D301" s="112"/>
      <c r="E301" s="112"/>
      <c r="F301" s="112"/>
      <c r="G301" s="113"/>
      <c r="H301" s="113"/>
      <c r="I301" s="138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</row>
    <row r="302" spans="1:29">
      <c r="A302" s="112"/>
      <c r="B302" s="112"/>
      <c r="C302" s="112"/>
      <c r="D302" s="112"/>
      <c r="E302" s="112"/>
      <c r="F302" s="112"/>
      <c r="G302" s="113"/>
      <c r="H302" s="113"/>
      <c r="I302" s="138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</row>
    <row r="303" spans="1:29">
      <c r="A303" s="112"/>
      <c r="B303" s="112"/>
      <c r="C303" s="112"/>
      <c r="D303" s="112"/>
      <c r="E303" s="112"/>
      <c r="F303" s="112"/>
      <c r="G303" s="113"/>
      <c r="H303" s="113"/>
      <c r="I303" s="138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</row>
    <row r="304" spans="1:29">
      <c r="A304" s="112"/>
      <c r="B304" s="112"/>
      <c r="C304" s="112"/>
      <c r="D304" s="112"/>
      <c r="E304" s="112"/>
      <c r="F304" s="112"/>
      <c r="G304" s="113"/>
      <c r="H304" s="113"/>
      <c r="I304" s="138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</row>
    <row r="305" spans="1:29">
      <c r="A305" s="112"/>
      <c r="B305" s="112"/>
      <c r="C305" s="112"/>
      <c r="D305" s="112"/>
      <c r="E305" s="112"/>
      <c r="F305" s="112"/>
      <c r="G305" s="113"/>
      <c r="H305" s="113"/>
      <c r="I305" s="138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</row>
    <row r="306" spans="1:29">
      <c r="A306" s="112"/>
      <c r="B306" s="112"/>
      <c r="C306" s="112"/>
      <c r="D306" s="112"/>
      <c r="E306" s="112"/>
      <c r="F306" s="112"/>
      <c r="G306" s="113"/>
      <c r="H306" s="113"/>
      <c r="I306" s="138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</row>
    <row r="307" spans="1:29">
      <c r="A307" s="112"/>
      <c r="B307" s="112"/>
      <c r="C307" s="112"/>
      <c r="D307" s="112"/>
      <c r="E307" s="112"/>
      <c r="F307" s="112"/>
      <c r="G307" s="113"/>
      <c r="H307" s="113"/>
      <c r="I307" s="138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</row>
    <row r="308" spans="1:29">
      <c r="A308" s="112"/>
      <c r="B308" s="112"/>
      <c r="C308" s="112"/>
      <c r="D308" s="112"/>
      <c r="E308" s="112"/>
      <c r="F308" s="112"/>
      <c r="G308" s="113"/>
      <c r="H308" s="113"/>
      <c r="I308" s="138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</row>
    <row r="309" spans="1:29">
      <c r="A309" s="112"/>
      <c r="B309" s="112"/>
      <c r="C309" s="112"/>
      <c r="D309" s="112"/>
      <c r="E309" s="112"/>
      <c r="F309" s="112"/>
      <c r="G309" s="113"/>
      <c r="H309" s="113"/>
      <c r="I309" s="138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</row>
    <row r="310" spans="1:29">
      <c r="A310" s="112"/>
      <c r="B310" s="112"/>
      <c r="C310" s="112"/>
      <c r="D310" s="112"/>
      <c r="E310" s="112"/>
      <c r="F310" s="112"/>
      <c r="G310" s="113"/>
      <c r="H310" s="113"/>
      <c r="I310" s="138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</row>
    <row r="311" spans="1:29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</row>
    <row r="312" spans="1:29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</row>
    <row r="313" spans="1:29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</row>
    <row r="314" spans="1:29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</row>
    <row r="315" spans="1:29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</row>
    <row r="316" spans="1:29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</row>
    <row r="317" spans="1:29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</row>
    <row r="318" spans="1:29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</row>
    <row r="319" spans="1:29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</row>
    <row r="320" spans="1:29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1:29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</row>
    <row r="322" spans="1:29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</row>
    <row r="323" spans="1:29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</row>
    <row r="324" spans="1:29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</row>
    <row r="325" spans="1:29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</row>
    <row r="326" spans="1:29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</row>
    <row r="327" spans="1:29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</row>
    <row r="328" spans="1:29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</row>
    <row r="329" spans="1:29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</row>
    <row r="330" spans="1:29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</row>
    <row r="331" spans="1:29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</row>
    <row r="332" spans="1:29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</row>
    <row r="333" spans="1:29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</row>
    <row r="334" spans="1:29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</row>
    <row r="335" spans="1:29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</row>
    <row r="336" spans="1:29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</row>
    <row r="337" spans="1:29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</row>
    <row r="338" spans="1:29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</row>
    <row r="339" spans="1:29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</row>
    <row r="340" spans="1:29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</row>
    <row r="341" spans="1:29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</row>
    <row r="342" spans="1:29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</row>
    <row r="343" spans="1:29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</row>
    <row r="344" spans="1:29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</row>
    <row r="345" spans="1:29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</row>
    <row r="346" spans="1:29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</row>
    <row r="347" spans="1:29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1:29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</row>
    <row r="349" spans="1:29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</row>
    <row r="350" spans="1:29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</row>
    <row r="351" spans="1:29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</row>
    <row r="352" spans="1:29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</row>
    <row r="353" spans="1:29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</row>
    <row r="354" spans="1:29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</row>
    <row r="355" spans="1:29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</row>
    <row r="356" spans="1:29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</row>
    <row r="357" spans="1:29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</row>
    <row r="358" spans="1:29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</row>
    <row r="359" spans="1:29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</row>
    <row r="360" spans="1:29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</row>
    <row r="361" spans="1:29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</row>
    <row r="362" spans="1:29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</row>
    <row r="363" spans="1:29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</row>
    <row r="364" spans="1:29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</row>
    <row r="365" spans="1:29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</row>
    <row r="366" spans="1:29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</row>
    <row r="367" spans="1:29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</row>
    <row r="368" spans="1:29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</row>
    <row r="369" spans="1:29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</row>
    <row r="370" spans="1:29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</row>
    <row r="371" spans="1:29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</row>
    <row r="372" spans="1:29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</row>
    <row r="373" spans="1:29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</row>
    <row r="374" spans="1:29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1:29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</row>
    <row r="376" spans="1:29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</row>
    <row r="377" spans="1:29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</row>
    <row r="378" spans="1:29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</row>
    <row r="379" spans="1:29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</row>
    <row r="380" spans="1:29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</row>
    <row r="381" spans="1:29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</row>
    <row r="382" spans="1:29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</row>
    <row r="383" spans="1:29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</row>
    <row r="384" spans="1:29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</row>
    <row r="385" spans="1:29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</row>
    <row r="386" spans="1:29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</row>
    <row r="387" spans="1:29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</row>
    <row r="388" spans="1:29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</row>
    <row r="389" spans="1:29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</row>
    <row r="390" spans="1:29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</row>
    <row r="391" spans="1:29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</row>
    <row r="392" spans="1:29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</row>
    <row r="393" spans="1:29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</row>
    <row r="394" spans="1:29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</row>
    <row r="395" spans="1:29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</row>
    <row r="396" spans="1:29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</row>
    <row r="397" spans="1:29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</row>
    <row r="398" spans="1:29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</row>
    <row r="399" spans="1:29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</row>
    <row r="400" spans="1:29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</row>
    <row r="401" spans="1:29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</row>
    <row r="402" spans="1:29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</row>
    <row r="403" spans="1:29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</row>
    <row r="404" spans="1:29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</row>
    <row r="405" spans="1:29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</row>
    <row r="406" spans="1:29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</row>
    <row r="407" spans="1:29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</row>
    <row r="408" spans="1:29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</row>
    <row r="409" spans="1:29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</row>
    <row r="410" spans="1:29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</row>
    <row r="411" spans="1:29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</row>
    <row r="412" spans="1:29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</row>
    <row r="413" spans="1:29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</row>
    <row r="414" spans="1:29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</row>
    <row r="415" spans="1:29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</row>
    <row r="416" spans="1:29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</row>
    <row r="417" spans="1:29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</row>
    <row r="418" spans="1:29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</row>
    <row r="419" spans="1:29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</row>
    <row r="420" spans="1:29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</row>
    <row r="421" spans="1:29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</row>
    <row r="422" spans="1:29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</row>
    <row r="423" spans="1:29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</row>
    <row r="424" spans="1:29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</row>
    <row r="425" spans="1:29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</row>
    <row r="426" spans="1:29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</row>
    <row r="427" spans="1:29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</row>
    <row r="428" spans="1:29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</row>
    <row r="429" spans="1:29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</row>
    <row r="430" spans="1:29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</row>
    <row r="431" spans="1:29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</row>
    <row r="432" spans="1:29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</row>
    <row r="433" spans="1:29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</row>
    <row r="434" spans="1:29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</row>
    <row r="435" spans="1:29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</row>
    <row r="436" spans="1:29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</row>
    <row r="437" spans="1:29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</row>
    <row r="438" spans="1:29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</row>
    <row r="439" spans="1:29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</row>
    <row r="440" spans="1:29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</row>
    <row r="441" spans="1:29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</row>
    <row r="442" spans="1:29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139"/>
    </row>
    <row r="443" spans="1:29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139"/>
    </row>
    <row r="444" spans="1:29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</row>
    <row r="445" spans="1:29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  <c r="AC445" s="139"/>
    </row>
    <row r="446" spans="1:29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139"/>
      <c r="AC446" s="139"/>
    </row>
    <row r="447" spans="1:29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139"/>
      <c r="AC447" s="139"/>
    </row>
    <row r="448" spans="1:29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</row>
    <row r="449" spans="1:29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139"/>
      <c r="AC449" s="139"/>
    </row>
    <row r="450" spans="1:29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</row>
    <row r="451" spans="1:29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139"/>
    </row>
    <row r="452" spans="1:29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</row>
    <row r="453" spans="1:29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</row>
    <row r="454" spans="1:29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  <c r="AC454" s="139"/>
    </row>
    <row r="455" spans="1:29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</row>
    <row r="456" spans="1:29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</row>
    <row r="457" spans="1:29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</row>
    <row r="458" spans="1:29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</row>
    <row r="459" spans="1:29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</row>
    <row r="460" spans="1:29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</row>
    <row r="461" spans="1:29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</row>
    <row r="462" spans="1:29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</row>
    <row r="463" spans="1:29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</row>
    <row r="464" spans="1:29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</row>
    <row r="465" spans="1:29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</row>
    <row r="466" spans="1:29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</row>
    <row r="467" spans="1:29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</row>
    <row r="468" spans="1:29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</row>
    <row r="469" spans="1:29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</row>
    <row r="470" spans="1:29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</row>
    <row r="471" spans="1:29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</row>
    <row r="472" spans="1:29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</row>
    <row r="473" spans="1:29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</row>
    <row r="474" spans="1:29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</row>
    <row r="475" spans="1:29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</row>
    <row r="476" spans="1:29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</row>
    <row r="477" spans="1:29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</row>
    <row r="478" spans="1:29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</row>
    <row r="479" spans="1:29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</row>
    <row r="480" spans="1:29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</row>
    <row r="481" spans="1:29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</row>
    <row r="482" spans="1:29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</row>
    <row r="483" spans="1:29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</row>
    <row r="484" spans="1:29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</row>
    <row r="485" spans="1:29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</row>
    <row r="486" spans="1:29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</row>
    <row r="487" spans="1:29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</row>
    <row r="488" spans="1:29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</row>
    <row r="489" spans="1:29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</row>
    <row r="490" spans="1:29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</row>
    <row r="491" spans="1:29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</row>
    <row r="492" spans="1:29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</row>
    <row r="493" spans="1:29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</row>
    <row r="494" spans="1:29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</row>
    <row r="495" spans="1:29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</row>
    <row r="496" spans="1:29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</row>
    <row r="497" spans="1:29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</row>
    <row r="498" spans="1:29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</row>
    <row r="499" spans="1:29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</row>
    <row r="500" spans="1:29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</row>
    <row r="501" spans="1:29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</row>
    <row r="502" spans="1:29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</row>
    <row r="503" spans="1:29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</row>
    <row r="504" spans="1:29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</row>
    <row r="505" spans="1:29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</row>
    <row r="506" spans="1:29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</row>
    <row r="507" spans="1:29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</row>
    <row r="508" spans="1:29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</row>
    <row r="509" spans="1:29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</row>
    <row r="510" spans="1:29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</row>
    <row r="511" spans="1:29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</row>
    <row r="512" spans="1:29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</row>
    <row r="513" spans="1:29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</row>
    <row r="514" spans="1:29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</row>
    <row r="515" spans="1:29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</row>
    <row r="516" spans="1:29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</row>
    <row r="517" spans="1:29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</row>
    <row r="518" spans="1:29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</row>
    <row r="519" spans="1:29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</row>
    <row r="520" spans="1:29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</row>
    <row r="521" spans="1:29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</row>
    <row r="522" spans="1:29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</row>
    <row r="523" spans="1:29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</row>
    <row r="524" spans="1:29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</row>
    <row r="525" spans="1:29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</row>
    <row r="526" spans="1:29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139"/>
      <c r="AC526" s="139"/>
    </row>
    <row r="527" spans="1:29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</row>
    <row r="528" spans="1:29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</row>
    <row r="529" spans="1:29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</row>
    <row r="530" spans="1:29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</row>
    <row r="531" spans="1:29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</row>
    <row r="532" spans="1:29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</row>
    <row r="533" spans="1:29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</row>
    <row r="534" spans="1:29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</row>
    <row r="535" spans="1:29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</row>
    <row r="536" spans="1:29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</row>
    <row r="537" spans="1:29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</row>
    <row r="538" spans="1:29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</row>
    <row r="539" spans="1:29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</row>
    <row r="540" spans="1:29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</row>
    <row r="541" spans="1:29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</row>
    <row r="542" spans="1:29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</row>
    <row r="543" spans="1:29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</row>
    <row r="544" spans="1:29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</row>
    <row r="545" spans="1:29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</row>
    <row r="546" spans="1:29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</row>
    <row r="547" spans="1:29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</row>
    <row r="548" spans="1:29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</row>
    <row r="549" spans="1:29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</row>
    <row r="550" spans="1:29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</row>
    <row r="551" spans="1:29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</row>
    <row r="552" spans="1:29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</row>
    <row r="553" spans="1:29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</row>
    <row r="554" spans="1:29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</row>
    <row r="555" spans="1:29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</row>
    <row r="556" spans="1:29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</row>
    <row r="557" spans="1:29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</row>
    <row r="558" spans="1:29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</row>
    <row r="559" spans="1:29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</row>
    <row r="560" spans="1:29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</row>
    <row r="561" spans="1:29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</row>
    <row r="562" spans="1:29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</row>
    <row r="563" spans="1:29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</row>
    <row r="564" spans="1:29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</row>
    <row r="565" spans="1:29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</row>
    <row r="566" spans="1:29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</row>
    <row r="567" spans="1:29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</row>
    <row r="568" spans="1:29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</row>
    <row r="569" spans="1:29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</row>
    <row r="570" spans="1:29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</row>
    <row r="571" spans="1:29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</row>
    <row r="572" spans="1:29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</row>
    <row r="573" spans="1:29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</row>
    <row r="574" spans="1:29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</row>
    <row r="575" spans="1:29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</row>
    <row r="576" spans="1:29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139"/>
      <c r="AC576" s="139"/>
    </row>
    <row r="577" spans="1:29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</row>
    <row r="578" spans="1:29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</row>
    <row r="579" spans="1:29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139"/>
      <c r="AC579" s="139"/>
    </row>
    <row r="580" spans="1:29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139"/>
      <c r="AC580" s="139"/>
    </row>
    <row r="581" spans="1:29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</row>
    <row r="582" spans="1:29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</row>
    <row r="583" spans="1:29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</row>
    <row r="584" spans="1:29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139"/>
      <c r="AC584" s="139"/>
    </row>
    <row r="585" spans="1:29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139"/>
      <c r="AC585" s="139"/>
    </row>
    <row r="586" spans="1:29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</row>
    <row r="587" spans="1:29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</row>
    <row r="588" spans="1:29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</row>
    <row r="589" spans="1:29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</row>
    <row r="590" spans="1:29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139"/>
      <c r="AC590" s="139"/>
    </row>
    <row r="591" spans="1:29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139"/>
      <c r="AC591" s="139"/>
    </row>
    <row r="592" spans="1:29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139"/>
      <c r="AC592" s="139"/>
    </row>
    <row r="593" spans="1:29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139"/>
      <c r="AC593" s="139"/>
    </row>
    <row r="594" spans="1:29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139"/>
      <c r="AC594" s="139"/>
    </row>
    <row r="595" spans="1:29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139"/>
      <c r="AC595" s="139"/>
    </row>
    <row r="596" spans="1:29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139"/>
      <c r="AC596" s="139"/>
    </row>
    <row r="597" spans="1:29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139"/>
      <c r="AC597" s="139"/>
    </row>
    <row r="598" spans="1:29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139"/>
      <c r="AC598" s="139"/>
    </row>
    <row r="599" spans="1:29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139"/>
      <c r="AC599" s="139"/>
    </row>
    <row r="600" spans="1:29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139"/>
      <c r="AC600" s="139"/>
    </row>
    <row r="601" spans="1:29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139"/>
      <c r="AC601" s="139"/>
    </row>
    <row r="602" spans="1:29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139"/>
      <c r="AC602" s="139"/>
    </row>
    <row r="603" spans="1:29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139"/>
      <c r="AC603" s="139"/>
    </row>
    <row r="604" spans="1:29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139"/>
      <c r="AC604" s="139"/>
    </row>
    <row r="605" spans="1:29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139"/>
      <c r="AC605" s="139"/>
    </row>
    <row r="606" spans="1:29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139"/>
      <c r="AC606" s="139"/>
    </row>
    <row r="607" spans="1:29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139"/>
      <c r="AC607" s="139"/>
    </row>
    <row r="608" spans="1:29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139"/>
      <c r="AC608" s="139"/>
    </row>
    <row r="609" spans="1:29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139"/>
      <c r="AC609" s="139"/>
    </row>
    <row r="610" spans="1:29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139"/>
      <c r="AC610" s="139"/>
    </row>
    <row r="611" spans="1:29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139"/>
      <c r="AC611" s="139"/>
    </row>
    <row r="612" spans="1:29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139"/>
      <c r="AC612" s="139"/>
    </row>
    <row r="613" spans="1:29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</row>
    <row r="614" spans="1:29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139"/>
      <c r="AC614" s="139"/>
    </row>
    <row r="615" spans="1:29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139"/>
      <c r="AC615" s="139"/>
    </row>
    <row r="616" spans="1:29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</row>
    <row r="617" spans="1:29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139"/>
      <c r="AC617" s="139"/>
    </row>
    <row r="618" spans="1:29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</row>
    <row r="619" spans="1:29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139"/>
      <c r="AC619" s="139"/>
    </row>
    <row r="620" spans="1:29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139"/>
      <c r="AC620" s="139"/>
    </row>
    <row r="621" spans="1:29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139"/>
      <c r="AC621" s="139"/>
    </row>
    <row r="622" spans="1:29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139"/>
      <c r="AC622" s="139"/>
    </row>
    <row r="623" spans="1:29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139"/>
      <c r="AC623" s="139"/>
    </row>
    <row r="624" spans="1:29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139"/>
      <c r="AC624" s="139"/>
    </row>
    <row r="625" spans="1:29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139"/>
      <c r="AC625" s="139"/>
    </row>
    <row r="626" spans="1:29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139"/>
      <c r="AC626" s="139"/>
    </row>
    <row r="627" spans="1:29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139"/>
      <c r="AC627" s="139"/>
    </row>
    <row r="628" spans="1:29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139"/>
      <c r="AC628" s="139"/>
    </row>
    <row r="629" spans="1:29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139"/>
      <c r="AC629" s="139"/>
    </row>
    <row r="630" spans="1:29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139"/>
      <c r="AC630" s="139"/>
    </row>
    <row r="631" spans="1:29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  <c r="AA631" s="139"/>
      <c r="AB631" s="139"/>
      <c r="AC631" s="139"/>
    </row>
    <row r="632" spans="1:29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  <c r="AA632" s="139"/>
      <c r="AB632" s="139"/>
      <c r="AC632" s="139"/>
    </row>
    <row r="633" spans="1:29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  <c r="AA633" s="139"/>
      <c r="AB633" s="139"/>
      <c r="AC633" s="139"/>
    </row>
    <row r="634" spans="1:29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</row>
    <row r="635" spans="1:29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</row>
    <row r="636" spans="1:29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  <c r="AA636" s="139"/>
      <c r="AB636" s="139"/>
      <c r="AC636" s="139"/>
    </row>
    <row r="637" spans="1:29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  <c r="AA637" s="139"/>
      <c r="AB637" s="139"/>
      <c r="AC637" s="139"/>
    </row>
    <row r="638" spans="1:29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</row>
    <row r="639" spans="1:29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  <c r="AA639" s="139"/>
      <c r="AB639" s="139"/>
      <c r="AC639" s="139"/>
    </row>
    <row r="640" spans="1:29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</row>
    <row r="641" spans="1:29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</row>
    <row r="642" spans="1:29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  <c r="AA642" s="139"/>
      <c r="AB642" s="139"/>
      <c r="AC642" s="139"/>
    </row>
    <row r="643" spans="1:29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  <c r="AA643" s="139"/>
      <c r="AB643" s="139"/>
      <c r="AC643" s="139"/>
    </row>
    <row r="644" spans="1:29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</row>
    <row r="645" spans="1:29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</row>
    <row r="646" spans="1:29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  <c r="AA646" s="139"/>
      <c r="AB646" s="139"/>
      <c r="AC646" s="139"/>
    </row>
    <row r="647" spans="1:29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  <c r="AA647" s="139"/>
      <c r="AB647" s="139"/>
      <c r="AC647" s="139"/>
    </row>
    <row r="648" spans="1:29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  <c r="AA648" s="139"/>
      <c r="AB648" s="139"/>
      <c r="AC648" s="139"/>
    </row>
    <row r="649" spans="1:29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</row>
    <row r="650" spans="1:29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</row>
    <row r="651" spans="1:29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  <c r="AA651" s="139"/>
      <c r="AB651" s="139"/>
      <c r="AC651" s="139"/>
    </row>
    <row r="652" spans="1:29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  <c r="AA652" s="139"/>
      <c r="AB652" s="139"/>
      <c r="AC652" s="139"/>
    </row>
    <row r="653" spans="1:29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</row>
    <row r="654" spans="1:29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  <c r="AA654" s="139"/>
      <c r="AB654" s="139"/>
      <c r="AC654" s="139"/>
    </row>
    <row r="655" spans="1:29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</row>
    <row r="656" spans="1:29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  <c r="AA656" s="139"/>
      <c r="AB656" s="139"/>
      <c r="AC656" s="139"/>
    </row>
    <row r="657" spans="1:29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  <c r="AA657" s="139"/>
      <c r="AB657" s="139"/>
      <c r="AC657" s="139"/>
    </row>
    <row r="658" spans="1:29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  <c r="AA658" s="139"/>
      <c r="AB658" s="139"/>
      <c r="AC658" s="139"/>
    </row>
    <row r="659" spans="1:29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</row>
    <row r="660" spans="1:29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  <c r="AA660" s="139"/>
      <c r="AB660" s="139"/>
      <c r="AC660" s="139"/>
    </row>
    <row r="661" spans="1:29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  <c r="AA661" s="139"/>
      <c r="AB661" s="139"/>
      <c r="AC661" s="139"/>
    </row>
    <row r="662" spans="1:29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  <c r="AA662" s="139"/>
      <c r="AB662" s="139"/>
      <c r="AC662" s="139"/>
    </row>
    <row r="663" spans="1:29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  <c r="AA663" s="139"/>
      <c r="AB663" s="139"/>
      <c r="AC663" s="139"/>
    </row>
    <row r="664" spans="1:29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  <c r="AA664" s="139"/>
      <c r="AB664" s="139"/>
      <c r="AC664" s="139"/>
    </row>
    <row r="665" spans="1:29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  <c r="AA665" s="139"/>
      <c r="AB665" s="139"/>
      <c r="AC665" s="139"/>
    </row>
    <row r="666" spans="1:29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  <c r="AA666" s="139"/>
      <c r="AB666" s="139"/>
      <c r="AC666" s="139"/>
    </row>
    <row r="667" spans="1:29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</row>
    <row r="668" spans="1:29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  <c r="AA668" s="139"/>
      <c r="AB668" s="139"/>
      <c r="AC668" s="139"/>
    </row>
    <row r="669" spans="1:29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</row>
    <row r="670" spans="1:29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</row>
    <row r="671" spans="1:29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9"/>
    </row>
    <row r="672" spans="1:29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  <c r="AA672" s="139"/>
      <c r="AB672" s="139"/>
      <c r="AC672" s="139"/>
    </row>
    <row r="673" spans="1:29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  <c r="AA673" s="139"/>
      <c r="AB673" s="139"/>
      <c r="AC673" s="139"/>
    </row>
    <row r="674" spans="1:29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  <c r="AA674" s="139"/>
      <c r="AB674" s="139"/>
      <c r="AC674" s="139"/>
    </row>
    <row r="675" spans="1:29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  <c r="AA675" s="139"/>
      <c r="AB675" s="139"/>
      <c r="AC675" s="139"/>
    </row>
    <row r="676" spans="1:29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</row>
    <row r="677" spans="1:29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  <c r="AA677" s="139"/>
      <c r="AB677" s="139"/>
      <c r="AC677" s="139"/>
    </row>
    <row r="678" spans="1:29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  <c r="AA678" s="139"/>
      <c r="AB678" s="139"/>
      <c r="AC678" s="139"/>
    </row>
    <row r="679" spans="1:29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  <c r="AA679" s="139"/>
      <c r="AB679" s="139"/>
      <c r="AC679" s="139"/>
    </row>
    <row r="680" spans="1:29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</row>
    <row r="681" spans="1:29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</row>
    <row r="682" spans="1:29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</row>
    <row r="683" spans="1:29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  <c r="AA683" s="139"/>
      <c r="AB683" s="139"/>
      <c r="AC683" s="139"/>
    </row>
    <row r="684" spans="1:29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  <c r="AA684" s="139"/>
      <c r="AB684" s="139"/>
      <c r="AC684" s="139"/>
    </row>
    <row r="685" spans="1:29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  <c r="AA685" s="139"/>
      <c r="AB685" s="139"/>
      <c r="AC685" s="139"/>
    </row>
    <row r="686" spans="1:29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  <c r="AA686" s="139"/>
      <c r="AB686" s="139"/>
      <c r="AC686" s="139"/>
    </row>
    <row r="687" spans="1:29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  <c r="AA687" s="139"/>
      <c r="AB687" s="139"/>
      <c r="AC687" s="139"/>
    </row>
    <row r="688" spans="1:29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  <c r="AA688" s="139"/>
      <c r="AB688" s="139"/>
      <c r="AC688" s="139"/>
    </row>
    <row r="689" spans="1:29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  <c r="AA689" s="139"/>
      <c r="AB689" s="139"/>
      <c r="AC689" s="139"/>
    </row>
    <row r="690" spans="1:29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  <c r="AA690" s="139"/>
      <c r="AB690" s="139"/>
      <c r="AC690" s="139"/>
    </row>
    <row r="691" spans="1:29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  <c r="AA691" s="139"/>
      <c r="AB691" s="139"/>
      <c r="AC691" s="139"/>
    </row>
    <row r="692" spans="1:29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  <c r="AA692" s="139"/>
      <c r="AB692" s="139"/>
      <c r="AC692" s="139"/>
    </row>
    <row r="693" spans="1:29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  <c r="AA693" s="139"/>
      <c r="AB693" s="139"/>
      <c r="AC693" s="139"/>
    </row>
    <row r="694" spans="1:29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  <c r="AA694" s="139"/>
      <c r="AB694" s="139"/>
      <c r="AC694" s="139"/>
    </row>
    <row r="695" spans="1:29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  <c r="AA695" s="139"/>
      <c r="AB695" s="139"/>
      <c r="AC695" s="139"/>
    </row>
    <row r="696" spans="1:29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  <c r="AA696" s="139"/>
      <c r="AB696" s="139"/>
      <c r="AC696" s="139"/>
    </row>
    <row r="697" spans="1:29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</row>
    <row r="698" spans="1:29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  <c r="AA698" s="139"/>
      <c r="AB698" s="139"/>
      <c r="AC698" s="139"/>
    </row>
    <row r="699" spans="1:29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  <c r="AA699" s="139"/>
      <c r="AB699" s="139"/>
      <c r="AC699" s="139"/>
    </row>
    <row r="700" spans="1:29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  <c r="AA700" s="139"/>
      <c r="AB700" s="139"/>
      <c r="AC700" s="139"/>
    </row>
    <row r="701" spans="1:29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  <c r="AA701" s="139"/>
      <c r="AB701" s="139"/>
      <c r="AC701" s="139"/>
    </row>
    <row r="702" spans="1:29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  <c r="AA702" s="139"/>
      <c r="AB702" s="139"/>
      <c r="AC702" s="139"/>
    </row>
    <row r="703" spans="1:29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</row>
    <row r="704" spans="1:29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  <c r="AA704" s="139"/>
      <c r="AB704" s="139"/>
      <c r="AC704" s="139"/>
    </row>
    <row r="705" spans="1:29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  <c r="AA705" s="139"/>
      <c r="AB705" s="139"/>
      <c r="AC705" s="139"/>
    </row>
    <row r="706" spans="1:29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  <c r="AA706" s="139"/>
      <c r="AB706" s="139"/>
      <c r="AC706" s="139"/>
    </row>
    <row r="707" spans="1:29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  <c r="AA707" s="139"/>
      <c r="AB707" s="139"/>
      <c r="AC707" s="139"/>
    </row>
    <row r="708" spans="1:29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  <c r="AA708" s="139"/>
      <c r="AB708" s="139"/>
      <c r="AC708" s="139"/>
    </row>
    <row r="709" spans="1:29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  <c r="AA709" s="139"/>
      <c r="AB709" s="139"/>
      <c r="AC709" s="139"/>
    </row>
    <row r="710" spans="1:29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  <c r="AA710" s="139"/>
      <c r="AB710" s="139"/>
      <c r="AC710" s="139"/>
    </row>
    <row r="711" spans="1:29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  <c r="AA711" s="139"/>
      <c r="AB711" s="139"/>
      <c r="AC711" s="139"/>
    </row>
    <row r="712" spans="1:29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</row>
    <row r="713" spans="1:29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  <c r="AA713" s="139"/>
      <c r="AB713" s="139"/>
      <c r="AC713" s="139"/>
    </row>
    <row r="714" spans="1:29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  <c r="AA714" s="139"/>
      <c r="AB714" s="139"/>
      <c r="AC714" s="139"/>
    </row>
    <row r="715" spans="1:29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  <c r="AA715" s="139"/>
      <c r="AB715" s="139"/>
      <c r="AC715" s="139"/>
    </row>
    <row r="716" spans="1:29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  <c r="AA716" s="139"/>
      <c r="AB716" s="139"/>
      <c r="AC716" s="139"/>
    </row>
    <row r="717" spans="1:29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</row>
    <row r="718" spans="1:29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</row>
    <row r="719" spans="1:29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  <c r="AA719" s="139"/>
      <c r="AB719" s="139"/>
      <c r="AC719" s="139"/>
    </row>
    <row r="720" spans="1:29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  <c r="AA720" s="139"/>
      <c r="AB720" s="139"/>
      <c r="AC720" s="139"/>
    </row>
    <row r="721" spans="1:29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  <c r="AA721" s="139"/>
      <c r="AB721" s="139"/>
      <c r="AC721" s="139"/>
    </row>
    <row r="722" spans="1:29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</row>
    <row r="723" spans="1:29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</row>
    <row r="724" spans="1:29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</row>
    <row r="725" spans="1:29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  <c r="AA725" s="139"/>
      <c r="AB725" s="139"/>
      <c r="AC725" s="139"/>
    </row>
    <row r="726" spans="1:29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  <c r="AA726" s="139"/>
      <c r="AB726" s="139"/>
      <c r="AC726" s="139"/>
    </row>
    <row r="727" spans="1:29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  <c r="AA727" s="139"/>
      <c r="AB727" s="139"/>
      <c r="AC727" s="139"/>
    </row>
    <row r="728" spans="1:29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</row>
    <row r="729" spans="1:29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</row>
    <row r="730" spans="1:29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</row>
    <row r="731" spans="1:29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  <c r="AA731" s="139"/>
      <c r="AB731" s="139"/>
      <c r="AC731" s="139"/>
    </row>
    <row r="732" spans="1:29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</row>
    <row r="733" spans="1:29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</row>
    <row r="734" spans="1:29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139"/>
      <c r="AC734" s="139"/>
    </row>
    <row r="735" spans="1:29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</row>
    <row r="736" spans="1:29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39"/>
      <c r="AC736" s="139"/>
    </row>
    <row r="737" spans="1:29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</row>
    <row r="738" spans="1:29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</row>
    <row r="739" spans="1:29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</row>
    <row r="740" spans="1:29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</row>
    <row r="741" spans="1:29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</row>
    <row r="742" spans="1:29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</row>
    <row r="743" spans="1:29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</row>
    <row r="744" spans="1:29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</row>
    <row r="745" spans="1:29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</row>
    <row r="746" spans="1:29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</row>
    <row r="747" spans="1:29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</row>
    <row r="748" spans="1:29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</row>
    <row r="749" spans="1:29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</row>
    <row r="750" spans="1:29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</row>
    <row r="751" spans="1:29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</row>
    <row r="752" spans="1:29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</row>
    <row r="753" spans="1:29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</row>
    <row r="754" spans="1:29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</row>
    <row r="755" spans="1:29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</row>
    <row r="756" spans="1:29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</row>
    <row r="757" spans="1:29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</row>
    <row r="758" spans="1:29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</row>
    <row r="759" spans="1:29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</row>
    <row r="760" spans="1:29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</row>
    <row r="761" spans="1:29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</row>
    <row r="762" spans="1:29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</row>
    <row r="763" spans="1:29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</row>
    <row r="764" spans="1:29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</row>
    <row r="765" spans="1:29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</row>
    <row r="766" spans="1:29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</row>
    <row r="767" spans="1:29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</row>
    <row r="768" spans="1:29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</row>
    <row r="769" spans="1:29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</row>
    <row r="770" spans="1:29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</row>
    <row r="771" spans="1:29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</row>
    <row r="772" spans="1:29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</row>
    <row r="773" spans="1:29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</row>
    <row r="774" spans="1:29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</row>
    <row r="775" spans="1:29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</row>
    <row r="776" spans="1:29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</row>
    <row r="777" spans="1:29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</row>
    <row r="778" spans="1:29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</row>
    <row r="779" spans="1:29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</row>
    <row r="780" spans="1:29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</row>
    <row r="781" spans="1:29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</row>
    <row r="782" spans="1:29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</row>
    <row r="783" spans="1:29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</row>
    <row r="784" spans="1:29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</row>
    <row r="785" spans="1:29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</row>
    <row r="786" spans="1:29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</row>
    <row r="787" spans="1:29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</row>
    <row r="788" spans="1:29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</row>
    <row r="789" spans="1:29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</row>
    <row r="790" spans="1:29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</row>
    <row r="791" spans="1:29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</row>
    <row r="792" spans="1:29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</row>
    <row r="793" spans="1:29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</row>
    <row r="794" spans="1:29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</row>
    <row r="795" spans="1:29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</row>
    <row r="796" spans="1:29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</row>
    <row r="797" spans="1:29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</row>
    <row r="798" spans="1:29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</row>
    <row r="799" spans="1:29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</row>
    <row r="800" spans="1:29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</row>
    <row r="801" spans="1:29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</row>
    <row r="802" spans="1:29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</row>
    <row r="803" spans="1:29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</row>
    <row r="804" spans="1:29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</row>
    <row r="805" spans="1:29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</row>
    <row r="806" spans="1:29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</row>
    <row r="807" spans="1:29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</row>
    <row r="808" spans="1:29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</row>
    <row r="809" spans="1:29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</row>
    <row r="810" spans="1:29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</row>
    <row r="811" spans="1:29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</row>
    <row r="812" spans="1:29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</row>
    <row r="813" spans="1:29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</row>
    <row r="814" spans="1:29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</row>
    <row r="815" spans="1:29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</row>
    <row r="816" spans="1:29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</row>
    <row r="817" spans="1:29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</row>
    <row r="818" spans="1:29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</row>
    <row r="819" spans="1:29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</row>
    <row r="820" spans="1:29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</row>
    <row r="821" spans="1:29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</row>
    <row r="822" spans="1:29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</row>
    <row r="823" spans="1:29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</row>
    <row r="824" spans="1:29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</row>
    <row r="825" spans="1:29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</row>
    <row r="826" spans="1:29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</row>
    <row r="827" spans="1:29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</row>
    <row r="828" spans="1:29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</row>
    <row r="829" spans="1:29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</row>
    <row r="830" spans="1:29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</row>
    <row r="831" spans="1:29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</row>
    <row r="832" spans="1:29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</row>
    <row r="833" spans="1:29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</row>
    <row r="834" spans="1:29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</row>
    <row r="835" spans="1:29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</row>
    <row r="836" spans="1:29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</row>
    <row r="837" spans="1:29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</row>
    <row r="838" spans="1:29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</row>
    <row r="839" spans="1:29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</row>
    <row r="840" spans="1:29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</row>
    <row r="841" spans="1:29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</row>
    <row r="842" spans="1:29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</row>
    <row r="843" spans="1:29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</row>
    <row r="844" spans="1:29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</row>
    <row r="845" spans="1:29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</row>
    <row r="846" spans="1:29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</row>
    <row r="847" spans="1:29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</row>
    <row r="848" spans="1:29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</row>
    <row r="849" spans="1:29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</row>
    <row r="850" spans="1:29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</row>
    <row r="851" spans="1:29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</row>
    <row r="852" spans="1:29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</row>
    <row r="853" spans="1:29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</row>
    <row r="854" spans="1:29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</row>
    <row r="855" spans="1:29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</row>
    <row r="856" spans="1:29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</row>
    <row r="857" spans="1:29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</row>
    <row r="858" spans="1:29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</row>
    <row r="859" spans="1:29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</row>
    <row r="860" spans="1:29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</row>
    <row r="861" spans="1:29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</row>
    <row r="862" spans="1:29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</row>
    <row r="863" spans="1:29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</row>
    <row r="864" spans="1:29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</row>
    <row r="865" spans="1:29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</row>
    <row r="866" spans="1:29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</row>
    <row r="867" spans="1:29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</row>
    <row r="868" spans="1:29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</row>
    <row r="869" spans="1:29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</row>
    <row r="870" spans="1:29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</row>
    <row r="871" spans="1:29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</row>
    <row r="872" spans="1:29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</row>
    <row r="873" spans="1:29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</row>
    <row r="874" spans="1:29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</row>
    <row r="875" spans="1:29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</row>
    <row r="876" spans="1:29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</row>
    <row r="877" spans="1:29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</row>
    <row r="878" spans="1:29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</row>
    <row r="879" spans="1:29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</row>
    <row r="880" spans="1:29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</row>
    <row r="881" spans="1:29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</row>
    <row r="882" spans="1:29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</row>
    <row r="883" spans="1:29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</row>
    <row r="884" spans="1:29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</row>
    <row r="885" spans="1:29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</row>
    <row r="886" spans="1:29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</row>
    <row r="887" spans="1:29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</row>
    <row r="888" spans="1:29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</row>
    <row r="889" spans="1:29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</row>
    <row r="890" spans="1:29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</row>
    <row r="891" spans="1:29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</row>
    <row r="892" spans="1:29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</row>
    <row r="893" spans="1:29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</row>
    <row r="894" spans="1:29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</row>
    <row r="895" spans="1:29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</row>
    <row r="896" spans="1:29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</row>
    <row r="897" spans="1:29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</row>
    <row r="898" spans="1:29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</row>
    <row r="899" spans="1:29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</row>
    <row r="900" spans="1:29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</row>
    <row r="901" spans="1:29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</row>
    <row r="902" spans="1:29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</row>
    <row r="903" spans="1:29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</row>
    <row r="904" spans="1:29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</row>
    <row r="905" spans="1:29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</row>
    <row r="906" spans="1:29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</row>
    <row r="907" spans="1:29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</row>
    <row r="908" spans="1:29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</row>
    <row r="909" spans="1:29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</row>
    <row r="910" spans="1:29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</row>
    <row r="911" spans="1:29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</row>
    <row r="912" spans="1:29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</row>
    <row r="913" spans="1:29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</row>
    <row r="914" spans="1:29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</row>
    <row r="915" spans="1:29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</row>
    <row r="916" spans="1:29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</row>
    <row r="917" spans="1:29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</row>
    <row r="918" spans="1:29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</row>
    <row r="919" spans="1:29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</row>
    <row r="920" spans="1:29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</row>
    <row r="921" spans="1:29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</row>
    <row r="922" spans="1:29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</row>
    <row r="923" spans="1:29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</row>
    <row r="924" spans="1:29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</row>
    <row r="925" spans="1:29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</row>
    <row r="926" spans="1:29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</row>
    <row r="927" spans="1:29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</row>
    <row r="928" spans="1:29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</row>
    <row r="929" spans="1:29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</row>
    <row r="930" spans="1:29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</row>
    <row r="931" spans="1:29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</row>
    <row r="932" spans="1:29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</row>
    <row r="933" spans="1:29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</row>
    <row r="934" spans="1:29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</row>
    <row r="935" spans="1:29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</row>
    <row r="936" spans="1:29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</row>
    <row r="937" spans="1:29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</row>
    <row r="938" spans="1:29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</row>
    <row r="939" spans="1:29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</row>
    <row r="940" spans="1:29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</row>
    <row r="941" spans="1:29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</row>
    <row r="942" spans="1:29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</row>
    <row r="943" spans="1:29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</row>
    <row r="944" spans="1:29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</row>
    <row r="945" spans="1:29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</row>
    <row r="946" spans="1:29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</row>
    <row r="947" spans="1:29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</row>
    <row r="948" spans="1:29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</row>
    <row r="949" spans="1:29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</row>
    <row r="950" spans="1:29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</row>
    <row r="951" spans="1:29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</row>
    <row r="952" spans="1:29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</row>
    <row r="953" spans="1:29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</row>
    <row r="954" spans="1:29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</row>
    <row r="955" spans="1:29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</row>
    <row r="956" spans="1:29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</row>
    <row r="957" spans="1:29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</row>
    <row r="958" spans="1:29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</row>
    <row r="959" spans="1:29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</row>
    <row r="960" spans="1:29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</row>
    <row r="961" spans="1:29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</row>
    <row r="962" spans="1:29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</row>
    <row r="963" spans="1:29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</row>
    <row r="964" spans="1:29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</row>
    <row r="965" spans="1:29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</row>
    <row r="966" spans="1:29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</row>
    <row r="967" spans="1:29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</row>
    <row r="968" spans="1:29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</row>
    <row r="969" spans="1:29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</row>
    <row r="970" spans="1:29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</row>
    <row r="971" spans="1:29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</row>
    <row r="972" spans="1:29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</row>
    <row r="973" spans="1:29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</row>
    <row r="974" spans="1:29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</row>
    <row r="975" spans="1:29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</row>
    <row r="976" spans="1:29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</row>
    <row r="977" spans="1:29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</row>
    <row r="978" spans="1:29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</row>
    <row r="979" spans="1:29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</row>
    <row r="980" spans="1:29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</row>
    <row r="981" spans="1:29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</row>
    <row r="982" spans="1:29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</row>
    <row r="983" spans="1:29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</row>
    <row r="984" spans="1:29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</row>
    <row r="985" spans="1:29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</row>
    <row r="986" spans="1:29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</row>
    <row r="987" spans="1:29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</row>
    <row r="988" spans="1:29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</row>
    <row r="989" spans="1:29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</row>
    <row r="990" spans="1:29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</row>
    <row r="991" spans="1:29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</row>
    <row r="992" spans="1:29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</row>
    <row r="993" spans="1:29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</row>
    <row r="994" spans="1:29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</row>
    <row r="995" spans="1:29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</row>
    <row r="996" spans="1:29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</row>
    <row r="997" spans="1:29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</row>
    <row r="998" spans="1:29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</row>
    <row r="999" spans="1:29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</row>
    <row r="1000" spans="1:29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</row>
    <row r="1001" spans="1:29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</row>
    <row r="1002" spans="1:29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</row>
    <row r="1003" spans="1:29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</row>
  </sheetData>
  <mergeCells count="1">
    <mergeCell ref="B2:M2"/>
  </mergeCells>
  <phoneticPr fontId="20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C1002"/>
  <sheetViews>
    <sheetView workbookViewId="0"/>
  </sheetViews>
  <sheetFormatPr baseColWidth="10" defaultColWidth="14.5" defaultRowHeight="15" customHeight="1"/>
  <cols>
    <col min="4" max="4" width="25.83203125" customWidth="1"/>
    <col min="11" max="11" width="20.5" customWidth="1"/>
  </cols>
  <sheetData>
    <row r="1" spans="1:29" ht="1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15" customHeight="1">
      <c r="A2" s="82"/>
      <c r="B2" s="202" t="s">
        <v>307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5" customHeight="1">
      <c r="A3" s="82"/>
      <c r="B3" s="82"/>
      <c r="C3" s="82"/>
      <c r="D3" s="82"/>
      <c r="E3" s="82"/>
      <c r="F3" s="82"/>
      <c r="G3" s="142"/>
      <c r="H3" s="142"/>
      <c r="I3" s="14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5" customHeight="1">
      <c r="A4" s="82"/>
      <c r="B4" s="143" t="s">
        <v>308</v>
      </c>
      <c r="C4" s="143" t="s">
        <v>309</v>
      </c>
      <c r="D4" s="143" t="s">
        <v>310</v>
      </c>
      <c r="E4" s="143" t="s">
        <v>6</v>
      </c>
      <c r="F4" s="143" t="s">
        <v>311</v>
      </c>
      <c r="G4" s="144" t="s">
        <v>1</v>
      </c>
      <c r="H4" s="144" t="s">
        <v>56</v>
      </c>
      <c r="I4" s="144" t="s">
        <v>227</v>
      </c>
      <c r="J4" s="143" t="s">
        <v>312</v>
      </c>
      <c r="K4" s="143" t="s">
        <v>313</v>
      </c>
      <c r="L4" s="143" t="s">
        <v>314</v>
      </c>
      <c r="M4" s="143" t="s">
        <v>10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15" customHeight="1">
      <c r="A5" s="82"/>
      <c r="B5" s="145" t="s">
        <v>315</v>
      </c>
      <c r="C5" s="145" t="s">
        <v>316</v>
      </c>
      <c r="D5" s="145" t="s">
        <v>317</v>
      </c>
      <c r="E5" s="145" t="s">
        <v>318</v>
      </c>
      <c r="F5" s="145" t="s">
        <v>319</v>
      </c>
      <c r="G5" s="146" t="s">
        <v>329</v>
      </c>
      <c r="H5" s="147" t="s">
        <v>320</v>
      </c>
      <c r="I5" s="148" t="s">
        <v>227</v>
      </c>
      <c r="J5" s="145" t="s">
        <v>315</v>
      </c>
      <c r="K5" s="145" t="s">
        <v>321</v>
      </c>
      <c r="L5" s="145" t="s">
        <v>322</v>
      </c>
      <c r="M5" s="145" t="s">
        <v>323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5" customHeight="1">
      <c r="A6" s="82"/>
      <c r="B6" s="149">
        <v>20210901</v>
      </c>
      <c r="C6" s="149" t="s">
        <v>376</v>
      </c>
      <c r="D6" s="149" t="s">
        <v>231</v>
      </c>
      <c r="E6" s="149" t="s">
        <v>15</v>
      </c>
      <c r="F6" s="149" t="s">
        <v>325</v>
      </c>
      <c r="G6" s="150">
        <v>2000000</v>
      </c>
      <c r="H6" s="151"/>
      <c r="I6" s="152">
        <f>G6</f>
        <v>2000000</v>
      </c>
      <c r="J6" s="149">
        <v>20210901</v>
      </c>
      <c r="K6" s="153"/>
      <c r="L6" s="153"/>
      <c r="M6" s="153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5" customHeight="1">
      <c r="A7" s="82"/>
      <c r="B7" s="149">
        <v>20210908</v>
      </c>
      <c r="C7" s="149" t="s">
        <v>376</v>
      </c>
      <c r="D7" s="149" t="s">
        <v>231</v>
      </c>
      <c r="E7" s="149" t="s">
        <v>15</v>
      </c>
      <c r="F7" s="149" t="s">
        <v>325</v>
      </c>
      <c r="G7" s="150">
        <v>1644556</v>
      </c>
      <c r="H7" s="150"/>
      <c r="I7" s="152">
        <f>I6-H7+G7</f>
        <v>3644556</v>
      </c>
      <c r="J7" s="149">
        <v>20210908</v>
      </c>
      <c r="K7" s="153"/>
      <c r="L7" s="153"/>
      <c r="M7" s="153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15" customHeight="1">
      <c r="A8" s="82"/>
      <c r="B8" s="149">
        <v>20210918</v>
      </c>
      <c r="C8" s="149" t="s">
        <v>376</v>
      </c>
      <c r="D8" s="149" t="s">
        <v>27</v>
      </c>
      <c r="E8" s="149" t="s">
        <v>19</v>
      </c>
      <c r="F8" s="149" t="s">
        <v>325</v>
      </c>
      <c r="G8" s="150">
        <v>128</v>
      </c>
      <c r="H8" s="150"/>
      <c r="I8" s="152">
        <f>G8-H8+I7</f>
        <v>3644684</v>
      </c>
      <c r="J8" s="149">
        <v>20210918</v>
      </c>
      <c r="K8" s="153"/>
      <c r="L8" s="153"/>
      <c r="M8" s="153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5" customHeight="1">
      <c r="A9" s="82"/>
      <c r="B9" s="149">
        <v>20210920</v>
      </c>
      <c r="C9" s="149" t="s">
        <v>376</v>
      </c>
      <c r="D9" s="154" t="s">
        <v>377</v>
      </c>
      <c r="E9" s="149" t="s">
        <v>378</v>
      </c>
      <c r="F9" s="149" t="s">
        <v>325</v>
      </c>
      <c r="G9" s="150"/>
      <c r="H9" s="150">
        <v>66880</v>
      </c>
      <c r="I9" s="152">
        <f t="shared" ref="I9:I94" si="0">I8+G9-H9</f>
        <v>3577804</v>
      </c>
      <c r="J9" s="149">
        <v>20210920</v>
      </c>
      <c r="K9" s="153"/>
      <c r="L9" s="153"/>
      <c r="M9" s="153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5" customHeight="1">
      <c r="A10" s="82"/>
      <c r="B10" s="149">
        <v>20210920</v>
      </c>
      <c r="C10" s="149" t="s">
        <v>376</v>
      </c>
      <c r="D10" s="154" t="s">
        <v>379</v>
      </c>
      <c r="E10" s="149" t="s">
        <v>283</v>
      </c>
      <c r="F10" s="149" t="s">
        <v>325</v>
      </c>
      <c r="G10" s="151"/>
      <c r="H10" s="150">
        <v>77900</v>
      </c>
      <c r="I10" s="152">
        <f t="shared" si="0"/>
        <v>3499904</v>
      </c>
      <c r="J10" s="149">
        <v>20210920</v>
      </c>
      <c r="K10" s="153"/>
      <c r="L10" s="153"/>
      <c r="M10" s="153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5" customHeight="1">
      <c r="A11" s="82"/>
      <c r="B11" s="149">
        <v>20210923</v>
      </c>
      <c r="C11" s="149" t="s">
        <v>376</v>
      </c>
      <c r="D11" s="149" t="s">
        <v>380</v>
      </c>
      <c r="E11" s="149" t="s">
        <v>141</v>
      </c>
      <c r="F11" s="149" t="s">
        <v>325</v>
      </c>
      <c r="G11" s="151"/>
      <c r="H11" s="150">
        <v>600000</v>
      </c>
      <c r="I11" s="152">
        <f t="shared" si="0"/>
        <v>2899904</v>
      </c>
      <c r="J11" s="149">
        <v>20210923</v>
      </c>
      <c r="K11" s="153"/>
      <c r="L11" s="153"/>
      <c r="M11" s="153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29" ht="15" customHeight="1">
      <c r="A12" s="82"/>
      <c r="B12" s="149">
        <v>20210930</v>
      </c>
      <c r="C12" s="149" t="s">
        <v>376</v>
      </c>
      <c r="D12" s="154" t="s">
        <v>381</v>
      </c>
      <c r="E12" s="149" t="s">
        <v>382</v>
      </c>
      <c r="F12" s="149" t="s">
        <v>325</v>
      </c>
      <c r="G12" s="150"/>
      <c r="H12" s="150">
        <v>28500</v>
      </c>
      <c r="I12" s="152">
        <f t="shared" si="0"/>
        <v>2871404</v>
      </c>
      <c r="J12" s="149">
        <v>20210930</v>
      </c>
      <c r="K12" s="153"/>
      <c r="L12" s="153"/>
      <c r="M12" s="153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5" customHeight="1">
      <c r="A13" s="82"/>
      <c r="B13" s="149">
        <v>20210930</v>
      </c>
      <c r="C13" s="149" t="s">
        <v>376</v>
      </c>
      <c r="D13" s="154" t="s">
        <v>383</v>
      </c>
      <c r="E13" s="149" t="s">
        <v>382</v>
      </c>
      <c r="F13" s="149" t="s">
        <v>325</v>
      </c>
      <c r="G13" s="150"/>
      <c r="H13" s="150">
        <v>19000</v>
      </c>
      <c r="I13" s="152">
        <f t="shared" si="0"/>
        <v>2852404</v>
      </c>
      <c r="J13" s="149">
        <v>20210930</v>
      </c>
      <c r="K13" s="153"/>
      <c r="L13" s="153"/>
      <c r="M13" s="153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15" customHeight="1">
      <c r="A14" s="82"/>
      <c r="B14" s="149">
        <v>20210930</v>
      </c>
      <c r="C14" s="149" t="s">
        <v>376</v>
      </c>
      <c r="D14" s="154" t="s">
        <v>383</v>
      </c>
      <c r="E14" s="149" t="s">
        <v>382</v>
      </c>
      <c r="F14" s="149" t="s">
        <v>325</v>
      </c>
      <c r="G14" s="151"/>
      <c r="H14" s="150">
        <v>19000</v>
      </c>
      <c r="I14" s="152">
        <f t="shared" si="0"/>
        <v>2833404</v>
      </c>
      <c r="J14" s="149">
        <v>20210930</v>
      </c>
      <c r="K14" s="153"/>
      <c r="L14" s="153"/>
      <c r="M14" s="15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29" ht="15" customHeight="1">
      <c r="A15" s="82"/>
      <c r="B15" s="149">
        <v>20210930</v>
      </c>
      <c r="C15" s="149" t="s">
        <v>376</v>
      </c>
      <c r="D15" s="154" t="s">
        <v>381</v>
      </c>
      <c r="E15" s="149" t="s">
        <v>382</v>
      </c>
      <c r="F15" s="149" t="s">
        <v>325</v>
      </c>
      <c r="G15" s="151"/>
      <c r="H15" s="150">
        <v>28500</v>
      </c>
      <c r="I15" s="152">
        <f t="shared" si="0"/>
        <v>2804904</v>
      </c>
      <c r="J15" s="149">
        <v>20210930</v>
      </c>
      <c r="K15" s="153"/>
      <c r="L15" s="153"/>
      <c r="M15" s="153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29" ht="15" customHeight="1">
      <c r="A16" s="82"/>
      <c r="B16" s="149">
        <v>20210930</v>
      </c>
      <c r="C16" s="149" t="s">
        <v>376</v>
      </c>
      <c r="D16" s="154" t="s">
        <v>383</v>
      </c>
      <c r="E16" s="149" t="s">
        <v>382</v>
      </c>
      <c r="F16" s="149" t="s">
        <v>325</v>
      </c>
      <c r="G16" s="151"/>
      <c r="H16" s="150">
        <v>19000</v>
      </c>
      <c r="I16" s="152">
        <f t="shared" si="0"/>
        <v>2785904</v>
      </c>
      <c r="J16" s="149">
        <v>20210930</v>
      </c>
      <c r="K16" s="153"/>
      <c r="L16" s="153"/>
      <c r="M16" s="153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ht="15" customHeight="1">
      <c r="A17" s="82"/>
      <c r="B17" s="149">
        <v>20210930</v>
      </c>
      <c r="C17" s="149" t="s">
        <v>376</v>
      </c>
      <c r="D17" s="154" t="s">
        <v>384</v>
      </c>
      <c r="E17" s="149" t="s">
        <v>382</v>
      </c>
      <c r="F17" s="149" t="s">
        <v>325</v>
      </c>
      <c r="G17" s="151"/>
      <c r="H17" s="150">
        <v>50160</v>
      </c>
      <c r="I17" s="152">
        <f t="shared" si="0"/>
        <v>2735744</v>
      </c>
      <c r="J17" s="149">
        <v>20210930</v>
      </c>
      <c r="K17" s="153"/>
      <c r="L17" s="153"/>
      <c r="M17" s="15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spans="1:29" ht="15" customHeight="1">
      <c r="A18" s="82"/>
      <c r="B18" s="149">
        <v>20211001</v>
      </c>
      <c r="C18" s="149" t="s">
        <v>376</v>
      </c>
      <c r="D18" s="154" t="s">
        <v>385</v>
      </c>
      <c r="E18" s="149" t="s">
        <v>274</v>
      </c>
      <c r="F18" s="149" t="s">
        <v>325</v>
      </c>
      <c r="G18" s="151"/>
      <c r="H18" s="150">
        <v>713270</v>
      </c>
      <c r="I18" s="152">
        <f t="shared" si="0"/>
        <v>2022474</v>
      </c>
      <c r="J18" s="149">
        <v>20211001</v>
      </c>
      <c r="K18" s="153"/>
      <c r="L18" s="153"/>
      <c r="M18" s="153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</row>
    <row r="19" spans="1:29" ht="15" customHeight="1">
      <c r="A19" s="82"/>
      <c r="B19" s="149">
        <v>20211001</v>
      </c>
      <c r="C19" s="149" t="s">
        <v>376</v>
      </c>
      <c r="D19" s="154" t="s">
        <v>386</v>
      </c>
      <c r="E19" s="149" t="s">
        <v>387</v>
      </c>
      <c r="F19" s="149" t="s">
        <v>325</v>
      </c>
      <c r="G19" s="151"/>
      <c r="H19" s="150">
        <v>29850</v>
      </c>
      <c r="I19" s="152">
        <f t="shared" si="0"/>
        <v>1992624</v>
      </c>
      <c r="J19" s="149">
        <v>20211001</v>
      </c>
      <c r="K19" s="153"/>
      <c r="L19" s="153"/>
      <c r="M19" s="15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</row>
    <row r="20" spans="1:29" ht="15" customHeight="1">
      <c r="A20" s="82"/>
      <c r="B20" s="149">
        <v>20211001</v>
      </c>
      <c r="C20" s="149" t="s">
        <v>376</v>
      </c>
      <c r="D20" s="154" t="s">
        <v>386</v>
      </c>
      <c r="E20" s="149" t="s">
        <v>387</v>
      </c>
      <c r="F20" s="149" t="s">
        <v>325</v>
      </c>
      <c r="G20" s="151"/>
      <c r="H20" s="150">
        <v>29850</v>
      </c>
      <c r="I20" s="152">
        <f t="shared" si="0"/>
        <v>1962774</v>
      </c>
      <c r="J20" s="149">
        <v>20211001</v>
      </c>
      <c r="K20" s="153"/>
      <c r="L20" s="153"/>
      <c r="M20" s="153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ht="15" customHeight="1">
      <c r="A21" s="82"/>
      <c r="B21" s="149">
        <v>20211001</v>
      </c>
      <c r="C21" s="149" t="s">
        <v>376</v>
      </c>
      <c r="D21" s="154" t="s">
        <v>386</v>
      </c>
      <c r="E21" s="149" t="s">
        <v>387</v>
      </c>
      <c r="F21" s="149" t="s">
        <v>325</v>
      </c>
      <c r="G21" s="151"/>
      <c r="H21" s="150">
        <v>29850</v>
      </c>
      <c r="I21" s="152">
        <f t="shared" si="0"/>
        <v>1932924</v>
      </c>
      <c r="J21" s="149">
        <v>20211001</v>
      </c>
      <c r="K21" s="153"/>
      <c r="L21" s="153"/>
      <c r="M21" s="153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</row>
    <row r="22" spans="1:29" ht="15" customHeight="1">
      <c r="A22" s="82"/>
      <c r="B22" s="149">
        <v>20211001</v>
      </c>
      <c r="C22" s="149" t="s">
        <v>376</v>
      </c>
      <c r="D22" s="154" t="s">
        <v>386</v>
      </c>
      <c r="E22" s="149" t="s">
        <v>387</v>
      </c>
      <c r="F22" s="149" t="s">
        <v>325</v>
      </c>
      <c r="G22" s="151"/>
      <c r="H22" s="150">
        <v>29850</v>
      </c>
      <c r="I22" s="152">
        <f t="shared" si="0"/>
        <v>1903074</v>
      </c>
      <c r="J22" s="149">
        <v>20211001</v>
      </c>
      <c r="K22" s="153"/>
      <c r="L22" s="153"/>
      <c r="M22" s="153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</row>
    <row r="23" spans="1:29" ht="15" customHeight="1">
      <c r="A23" s="82"/>
      <c r="B23" s="149">
        <v>20211001</v>
      </c>
      <c r="C23" s="149" t="s">
        <v>376</v>
      </c>
      <c r="D23" s="154" t="s">
        <v>386</v>
      </c>
      <c r="E23" s="149" t="s">
        <v>387</v>
      </c>
      <c r="F23" s="149" t="s">
        <v>325</v>
      </c>
      <c r="G23" s="150"/>
      <c r="H23" s="150">
        <v>29850</v>
      </c>
      <c r="I23" s="152">
        <f t="shared" si="0"/>
        <v>1873224</v>
      </c>
      <c r="J23" s="149">
        <v>20211001</v>
      </c>
      <c r="K23" s="153"/>
      <c r="L23" s="153"/>
      <c r="M23" s="15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pans="1:29" ht="15" customHeight="1">
      <c r="A24" s="82"/>
      <c r="B24" s="149">
        <v>20211001</v>
      </c>
      <c r="C24" s="149" t="s">
        <v>376</v>
      </c>
      <c r="D24" s="154" t="s">
        <v>388</v>
      </c>
      <c r="E24" s="149" t="s">
        <v>69</v>
      </c>
      <c r="F24" s="149" t="s">
        <v>325</v>
      </c>
      <c r="G24" s="151"/>
      <c r="H24" s="150">
        <v>399000</v>
      </c>
      <c r="I24" s="152">
        <f t="shared" si="0"/>
        <v>1474224</v>
      </c>
      <c r="J24" s="149">
        <v>20211001</v>
      </c>
      <c r="K24" s="153"/>
      <c r="L24" s="153"/>
      <c r="M24" s="15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ht="15" customHeight="1">
      <c r="A25" s="82"/>
      <c r="B25" s="149">
        <v>20211003</v>
      </c>
      <c r="C25" s="149" t="s">
        <v>376</v>
      </c>
      <c r="D25" s="154" t="s">
        <v>389</v>
      </c>
      <c r="E25" s="149" t="s">
        <v>382</v>
      </c>
      <c r="F25" s="149" t="s">
        <v>325</v>
      </c>
      <c r="G25" s="151"/>
      <c r="H25" s="150">
        <v>149600</v>
      </c>
      <c r="I25" s="152">
        <f t="shared" si="0"/>
        <v>1324624</v>
      </c>
      <c r="J25" s="149">
        <v>20211003</v>
      </c>
      <c r="K25" s="153"/>
      <c r="L25" s="153"/>
      <c r="M25" s="15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pans="1:29" ht="15" customHeight="1">
      <c r="A26" s="82"/>
      <c r="B26" s="149">
        <v>20211003</v>
      </c>
      <c r="C26" s="149" t="s">
        <v>376</v>
      </c>
      <c r="D26" s="154" t="s">
        <v>390</v>
      </c>
      <c r="E26" s="149" t="s">
        <v>382</v>
      </c>
      <c r="F26" s="149" t="s">
        <v>325</v>
      </c>
      <c r="G26" s="151"/>
      <c r="H26" s="150">
        <v>715300</v>
      </c>
      <c r="I26" s="152">
        <f t="shared" si="0"/>
        <v>609324</v>
      </c>
      <c r="J26" s="149">
        <v>20211003</v>
      </c>
      <c r="K26" s="153"/>
      <c r="L26" s="153"/>
      <c r="M26" s="153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5" customHeight="1">
      <c r="A27" s="82"/>
      <c r="B27" s="149">
        <v>20211003</v>
      </c>
      <c r="C27" s="149" t="s">
        <v>376</v>
      </c>
      <c r="D27" s="154" t="s">
        <v>391</v>
      </c>
      <c r="E27" s="149" t="s">
        <v>382</v>
      </c>
      <c r="F27" s="149" t="s">
        <v>325</v>
      </c>
      <c r="G27" s="151"/>
      <c r="H27" s="150">
        <v>62900</v>
      </c>
      <c r="I27" s="152">
        <f t="shared" si="0"/>
        <v>546424</v>
      </c>
      <c r="J27" s="149">
        <v>20211003</v>
      </c>
      <c r="K27" s="153"/>
      <c r="L27" s="153"/>
      <c r="M27" s="153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29" ht="15" customHeight="1">
      <c r="A28" s="82"/>
      <c r="B28" s="149">
        <v>20211003</v>
      </c>
      <c r="C28" s="149" t="s">
        <v>376</v>
      </c>
      <c r="D28" s="154" t="s">
        <v>391</v>
      </c>
      <c r="E28" s="149" t="s">
        <v>382</v>
      </c>
      <c r="F28" s="149" t="s">
        <v>325</v>
      </c>
      <c r="G28" s="155"/>
      <c r="H28" s="150">
        <v>62900</v>
      </c>
      <c r="I28" s="152">
        <f t="shared" si="0"/>
        <v>483524</v>
      </c>
      <c r="J28" s="149">
        <v>20211003</v>
      </c>
      <c r="K28" s="153"/>
      <c r="L28" s="153"/>
      <c r="M28" s="153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29" ht="15" customHeight="1">
      <c r="A29" s="82"/>
      <c r="B29" s="149">
        <v>20211003</v>
      </c>
      <c r="C29" s="149" t="s">
        <v>376</v>
      </c>
      <c r="D29" s="154" t="s">
        <v>391</v>
      </c>
      <c r="E29" s="149" t="s">
        <v>382</v>
      </c>
      <c r="F29" s="149" t="s">
        <v>325</v>
      </c>
      <c r="G29" s="151"/>
      <c r="H29" s="150">
        <v>62900</v>
      </c>
      <c r="I29" s="152">
        <f t="shared" si="0"/>
        <v>420624</v>
      </c>
      <c r="J29" s="149">
        <v>20211003</v>
      </c>
      <c r="K29" s="153"/>
      <c r="L29" s="153"/>
      <c r="M29" s="153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29" ht="15" customHeight="1">
      <c r="A30" s="82"/>
      <c r="B30" s="149">
        <v>20211003</v>
      </c>
      <c r="C30" s="149" t="s">
        <v>376</v>
      </c>
      <c r="D30" s="154" t="s">
        <v>391</v>
      </c>
      <c r="E30" s="149" t="s">
        <v>382</v>
      </c>
      <c r="F30" s="149" t="s">
        <v>325</v>
      </c>
      <c r="G30" s="151"/>
      <c r="H30" s="150">
        <v>62900</v>
      </c>
      <c r="I30" s="152">
        <f t="shared" si="0"/>
        <v>357724</v>
      </c>
      <c r="J30" s="149">
        <v>20211003</v>
      </c>
      <c r="K30" s="153"/>
      <c r="L30" s="153"/>
      <c r="M30" s="153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  <row r="31" spans="1:29" ht="15" customHeight="1">
      <c r="A31" s="82"/>
      <c r="B31" s="149">
        <v>20211003</v>
      </c>
      <c r="C31" s="149" t="s">
        <v>376</v>
      </c>
      <c r="D31" s="154" t="s">
        <v>392</v>
      </c>
      <c r="E31" s="149" t="s">
        <v>272</v>
      </c>
      <c r="F31" s="149" t="s">
        <v>325</v>
      </c>
      <c r="G31" s="151"/>
      <c r="H31" s="150">
        <v>100800</v>
      </c>
      <c r="I31" s="152">
        <f t="shared" si="0"/>
        <v>256924</v>
      </c>
      <c r="J31" s="149">
        <v>20211003</v>
      </c>
      <c r="K31" s="153"/>
      <c r="L31" s="153"/>
      <c r="M31" s="156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spans="1:29" ht="15" customHeight="1">
      <c r="A32" s="82"/>
      <c r="B32" s="149">
        <v>20211003</v>
      </c>
      <c r="C32" s="149" t="s">
        <v>376</v>
      </c>
      <c r="D32" s="154" t="s">
        <v>393</v>
      </c>
      <c r="E32" s="149" t="s">
        <v>74</v>
      </c>
      <c r="F32" s="149" t="s">
        <v>325</v>
      </c>
      <c r="G32" s="151"/>
      <c r="H32" s="150">
        <v>250000</v>
      </c>
      <c r="I32" s="152">
        <f t="shared" si="0"/>
        <v>6924</v>
      </c>
      <c r="J32" s="149">
        <v>20211003</v>
      </c>
      <c r="K32" s="153"/>
      <c r="L32" s="153"/>
      <c r="M32" s="156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</row>
    <row r="33" spans="1:29" ht="15" customHeight="1">
      <c r="A33" s="82"/>
      <c r="B33" s="149">
        <v>20211006</v>
      </c>
      <c r="C33" s="149" t="s">
        <v>376</v>
      </c>
      <c r="D33" s="154" t="s">
        <v>394</v>
      </c>
      <c r="E33" s="149" t="s">
        <v>17</v>
      </c>
      <c r="F33" s="149" t="s">
        <v>325</v>
      </c>
      <c r="G33" s="150">
        <v>4950000</v>
      </c>
      <c r="H33" s="150"/>
      <c r="I33" s="152">
        <f t="shared" si="0"/>
        <v>4956924</v>
      </c>
      <c r="J33" s="149">
        <v>20211006</v>
      </c>
      <c r="K33" s="153"/>
      <c r="L33" s="153"/>
      <c r="M33" s="156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  <row r="34" spans="1:29" ht="15" customHeight="1">
      <c r="A34" s="82"/>
      <c r="B34" s="149">
        <v>20211009</v>
      </c>
      <c r="C34" s="149" t="s">
        <v>376</v>
      </c>
      <c r="D34" s="154" t="s">
        <v>395</v>
      </c>
      <c r="E34" s="149" t="s">
        <v>396</v>
      </c>
      <c r="F34" s="149" t="s">
        <v>370</v>
      </c>
      <c r="G34" s="150"/>
      <c r="H34" s="151">
        <v>149600</v>
      </c>
      <c r="I34" s="152">
        <f t="shared" si="0"/>
        <v>4807324</v>
      </c>
      <c r="J34" s="149">
        <v>20211009</v>
      </c>
      <c r="K34" s="149"/>
      <c r="L34" s="153"/>
      <c r="M34" s="153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</row>
    <row r="35" spans="1:29" ht="15" customHeight="1">
      <c r="A35" s="82"/>
      <c r="B35" s="149">
        <v>20211009</v>
      </c>
      <c r="C35" s="149" t="s">
        <v>376</v>
      </c>
      <c r="D35" s="154" t="s">
        <v>397</v>
      </c>
      <c r="E35" s="149" t="s">
        <v>274</v>
      </c>
      <c r="F35" s="149" t="s">
        <v>325</v>
      </c>
      <c r="G35" s="150"/>
      <c r="H35" s="157">
        <v>90720</v>
      </c>
      <c r="I35" s="152">
        <f t="shared" si="0"/>
        <v>4716604</v>
      </c>
      <c r="J35" s="149">
        <v>20211009</v>
      </c>
      <c r="K35" s="149"/>
      <c r="L35" s="153"/>
      <c r="M35" s="153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</row>
    <row r="36" spans="1:29" ht="15" customHeight="1">
      <c r="A36" s="82"/>
      <c r="B36" s="149">
        <v>20211024</v>
      </c>
      <c r="C36" s="149" t="s">
        <v>398</v>
      </c>
      <c r="D36" s="154" t="s">
        <v>395</v>
      </c>
      <c r="E36" s="149" t="s">
        <v>274</v>
      </c>
      <c r="F36" s="149" t="s">
        <v>325</v>
      </c>
      <c r="G36" s="150"/>
      <c r="H36" s="157">
        <v>14960</v>
      </c>
      <c r="I36" s="152">
        <f t="shared" si="0"/>
        <v>4701644</v>
      </c>
      <c r="J36" s="149">
        <v>20211024</v>
      </c>
      <c r="K36" s="149"/>
      <c r="L36" s="153"/>
      <c r="M36" s="153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</row>
    <row r="37" spans="1:29" ht="15" customHeight="1">
      <c r="A37" s="82"/>
      <c r="B37" s="149">
        <v>20211116</v>
      </c>
      <c r="C37" s="149" t="s">
        <v>376</v>
      </c>
      <c r="D37" s="154" t="s">
        <v>399</v>
      </c>
      <c r="E37" s="149" t="s">
        <v>138</v>
      </c>
      <c r="F37" s="149" t="s">
        <v>326</v>
      </c>
      <c r="G37" s="150"/>
      <c r="H37" s="157">
        <v>750000</v>
      </c>
      <c r="I37" s="152">
        <f t="shared" si="0"/>
        <v>3951644</v>
      </c>
      <c r="J37" s="149">
        <v>20211116</v>
      </c>
      <c r="K37" s="158" t="s">
        <v>400</v>
      </c>
      <c r="L37" s="153"/>
      <c r="M37" s="153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</row>
    <row r="38" spans="1:29" ht="15" customHeight="1">
      <c r="A38" s="82"/>
      <c r="B38" s="149">
        <v>20211218</v>
      </c>
      <c r="C38" s="149" t="s">
        <v>376</v>
      </c>
      <c r="D38" s="154" t="s">
        <v>27</v>
      </c>
      <c r="E38" s="149" t="s">
        <v>19</v>
      </c>
      <c r="F38" s="149" t="s">
        <v>325</v>
      </c>
      <c r="G38" s="150">
        <v>857</v>
      </c>
      <c r="H38" s="150"/>
      <c r="I38" s="152">
        <f t="shared" si="0"/>
        <v>3952501</v>
      </c>
      <c r="J38" s="149">
        <v>20211218</v>
      </c>
      <c r="K38" s="153"/>
      <c r="L38" s="153"/>
      <c r="M38" s="153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ht="15" customHeight="1">
      <c r="A39" s="82"/>
      <c r="B39" s="149"/>
      <c r="C39" s="149"/>
      <c r="D39" s="154"/>
      <c r="E39" s="149"/>
      <c r="F39" s="149"/>
      <c r="G39" s="151"/>
      <c r="H39" s="150"/>
      <c r="I39" s="152">
        <f t="shared" si="0"/>
        <v>3952501</v>
      </c>
      <c r="J39" s="149"/>
      <c r="K39" s="153"/>
      <c r="L39" s="153"/>
      <c r="M39" s="15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</row>
    <row r="40" spans="1:29" ht="15" customHeight="1">
      <c r="A40" s="82"/>
      <c r="B40" s="149"/>
      <c r="C40" s="149"/>
      <c r="D40" s="154"/>
      <c r="E40" s="149"/>
      <c r="F40" s="149"/>
      <c r="G40" s="150"/>
      <c r="H40" s="151"/>
      <c r="I40" s="152">
        <f t="shared" si="0"/>
        <v>3952501</v>
      </c>
      <c r="J40" s="149"/>
      <c r="K40" s="153"/>
      <c r="L40" s="153"/>
      <c r="M40" s="15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</row>
    <row r="41" spans="1:29" ht="15" customHeight="1">
      <c r="A41" s="82"/>
      <c r="B41" s="149"/>
      <c r="C41" s="149"/>
      <c r="D41" s="154"/>
      <c r="E41" s="149"/>
      <c r="F41" s="149"/>
      <c r="G41" s="151"/>
      <c r="H41" s="150"/>
      <c r="I41" s="152">
        <f t="shared" si="0"/>
        <v>3952501</v>
      </c>
      <c r="J41" s="149"/>
      <c r="K41" s="153"/>
      <c r="L41" s="153"/>
      <c r="M41" s="15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ht="15" customHeight="1">
      <c r="A42" s="82"/>
      <c r="B42" s="149"/>
      <c r="C42" s="149"/>
      <c r="D42" s="154"/>
      <c r="E42" s="149"/>
      <c r="F42" s="149"/>
      <c r="G42" s="151"/>
      <c r="H42" s="150"/>
      <c r="I42" s="152">
        <f t="shared" si="0"/>
        <v>3952501</v>
      </c>
      <c r="J42" s="149"/>
      <c r="K42" s="153"/>
      <c r="L42" s="153"/>
      <c r="M42" s="15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</row>
    <row r="43" spans="1:29" ht="15" customHeight="1">
      <c r="A43" s="82"/>
      <c r="B43" s="149"/>
      <c r="C43" s="149"/>
      <c r="D43" s="154"/>
      <c r="E43" s="149"/>
      <c r="F43" s="149"/>
      <c r="G43" s="151"/>
      <c r="H43" s="150"/>
      <c r="I43" s="152">
        <f t="shared" si="0"/>
        <v>3952501</v>
      </c>
      <c r="J43" s="149"/>
      <c r="K43" s="153"/>
      <c r="L43" s="153"/>
      <c r="M43" s="153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</row>
    <row r="44" spans="1:29" ht="15" customHeight="1">
      <c r="A44" s="82"/>
      <c r="B44" s="149"/>
      <c r="C44" s="149"/>
      <c r="D44" s="154"/>
      <c r="E44" s="149"/>
      <c r="F44" s="149"/>
      <c r="G44" s="151"/>
      <c r="H44" s="150"/>
      <c r="I44" s="152">
        <f t="shared" si="0"/>
        <v>3952501</v>
      </c>
      <c r="J44" s="149"/>
      <c r="K44" s="153"/>
      <c r="L44" s="153"/>
      <c r="M44" s="153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</row>
    <row r="45" spans="1:29" ht="15" customHeight="1">
      <c r="A45" s="82"/>
      <c r="B45" s="149"/>
      <c r="C45" s="149"/>
      <c r="D45" s="154"/>
      <c r="E45" s="149"/>
      <c r="F45" s="149"/>
      <c r="G45" s="151"/>
      <c r="H45" s="150"/>
      <c r="I45" s="152">
        <f t="shared" si="0"/>
        <v>3952501</v>
      </c>
      <c r="J45" s="149"/>
      <c r="K45" s="153"/>
      <c r="L45" s="153"/>
      <c r="M45" s="153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</row>
    <row r="46" spans="1:29" ht="15" customHeight="1">
      <c r="A46" s="82"/>
      <c r="B46" s="149"/>
      <c r="C46" s="149"/>
      <c r="D46" s="154"/>
      <c r="E46" s="149"/>
      <c r="F46" s="149"/>
      <c r="G46" s="151"/>
      <c r="H46" s="150"/>
      <c r="I46" s="152">
        <f t="shared" si="0"/>
        <v>3952501</v>
      </c>
      <c r="J46" s="149"/>
      <c r="K46" s="153"/>
      <c r="L46" s="153"/>
      <c r="M46" s="153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29" ht="15" customHeight="1">
      <c r="A47" s="82"/>
      <c r="B47" s="149"/>
      <c r="C47" s="149"/>
      <c r="D47" s="154"/>
      <c r="E47" s="149"/>
      <c r="F47" s="149"/>
      <c r="G47" s="151"/>
      <c r="H47" s="150"/>
      <c r="I47" s="152">
        <f t="shared" si="0"/>
        <v>3952501</v>
      </c>
      <c r="J47" s="149"/>
      <c r="K47" s="153"/>
      <c r="L47" s="153"/>
      <c r="M47" s="153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</row>
    <row r="48" spans="1:29" ht="15" customHeight="1">
      <c r="A48" s="82"/>
      <c r="B48" s="149"/>
      <c r="C48" s="149"/>
      <c r="D48" s="154"/>
      <c r="E48" s="149"/>
      <c r="F48" s="149"/>
      <c r="G48" s="151"/>
      <c r="H48" s="150"/>
      <c r="I48" s="152">
        <f t="shared" si="0"/>
        <v>3952501</v>
      </c>
      <c r="J48" s="149"/>
      <c r="K48" s="153"/>
      <c r="L48" s="153"/>
      <c r="M48" s="153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</row>
    <row r="49" spans="1:29" ht="15" customHeight="1">
      <c r="A49" s="82"/>
      <c r="B49" s="149"/>
      <c r="C49" s="149"/>
      <c r="D49" s="154"/>
      <c r="E49" s="149"/>
      <c r="F49" s="149"/>
      <c r="G49" s="150"/>
      <c r="H49" s="151"/>
      <c r="I49" s="152">
        <f t="shared" si="0"/>
        <v>3952501</v>
      </c>
      <c r="J49" s="149"/>
      <c r="K49" s="153"/>
      <c r="L49" s="153"/>
      <c r="M49" s="153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15" customHeight="1">
      <c r="A50" s="82"/>
      <c r="B50" s="149"/>
      <c r="C50" s="149"/>
      <c r="D50" s="154"/>
      <c r="E50" s="149"/>
      <c r="F50" s="149"/>
      <c r="G50" s="151"/>
      <c r="H50" s="150"/>
      <c r="I50" s="152">
        <f t="shared" si="0"/>
        <v>3952501</v>
      </c>
      <c r="J50" s="149"/>
      <c r="K50" s="153"/>
      <c r="L50" s="153"/>
      <c r="M50" s="15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15" customHeight="1">
      <c r="A51" s="82"/>
      <c r="B51" s="149"/>
      <c r="C51" s="149"/>
      <c r="D51" s="154"/>
      <c r="E51" s="149"/>
      <c r="F51" s="149"/>
      <c r="G51" s="151"/>
      <c r="H51" s="150"/>
      <c r="I51" s="152">
        <f t="shared" si="0"/>
        <v>3952501</v>
      </c>
      <c r="J51" s="149"/>
      <c r="K51" s="153"/>
      <c r="L51" s="153"/>
      <c r="M51" s="153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14">
      <c r="A52" s="82"/>
      <c r="B52" s="149"/>
      <c r="C52" s="149"/>
      <c r="D52" s="154"/>
      <c r="E52" s="149"/>
      <c r="F52" s="149"/>
      <c r="G52" s="151"/>
      <c r="H52" s="150"/>
      <c r="I52" s="152">
        <f t="shared" si="0"/>
        <v>3952501</v>
      </c>
      <c r="J52" s="149"/>
      <c r="K52" s="153"/>
      <c r="L52" s="153"/>
      <c r="M52" s="153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53" spans="1:29" ht="14">
      <c r="A53" s="82"/>
      <c r="B53" s="149"/>
      <c r="C53" s="149"/>
      <c r="D53" s="154"/>
      <c r="E53" s="149"/>
      <c r="F53" s="149"/>
      <c r="G53" s="151"/>
      <c r="H53" s="150"/>
      <c r="I53" s="152">
        <f t="shared" si="0"/>
        <v>3952501</v>
      </c>
      <c r="J53" s="149"/>
      <c r="K53" s="153"/>
      <c r="L53" s="153"/>
      <c r="M53" s="153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</row>
    <row r="54" spans="1:29" ht="14">
      <c r="A54" s="82"/>
      <c r="B54" s="149"/>
      <c r="C54" s="149"/>
      <c r="D54" s="154"/>
      <c r="E54" s="149"/>
      <c r="F54" s="149"/>
      <c r="G54" s="151"/>
      <c r="H54" s="150"/>
      <c r="I54" s="152">
        <f t="shared" si="0"/>
        <v>3952501</v>
      </c>
      <c r="J54" s="149"/>
      <c r="K54" s="153"/>
      <c r="L54" s="153"/>
      <c r="M54" s="15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</row>
    <row r="55" spans="1:29" ht="14">
      <c r="A55" s="82"/>
      <c r="B55" s="149"/>
      <c r="C55" s="149"/>
      <c r="D55" s="154"/>
      <c r="E55" s="149"/>
      <c r="F55" s="149"/>
      <c r="G55" s="151"/>
      <c r="H55" s="150"/>
      <c r="I55" s="152">
        <f t="shared" si="0"/>
        <v>3952501</v>
      </c>
      <c r="J55" s="149"/>
      <c r="K55" s="153"/>
      <c r="L55" s="153"/>
      <c r="M55" s="153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</row>
    <row r="56" spans="1:29" ht="14">
      <c r="A56" s="82"/>
      <c r="B56" s="149"/>
      <c r="C56" s="149"/>
      <c r="D56" s="154"/>
      <c r="E56" s="149"/>
      <c r="F56" s="149"/>
      <c r="G56" s="151"/>
      <c r="H56" s="150"/>
      <c r="I56" s="152">
        <f t="shared" si="0"/>
        <v>3952501</v>
      </c>
      <c r="J56" s="149"/>
      <c r="K56" s="153"/>
      <c r="L56" s="153"/>
      <c r="M56" s="153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</row>
    <row r="57" spans="1:29" ht="14">
      <c r="A57" s="82"/>
      <c r="B57" s="149"/>
      <c r="C57" s="149"/>
      <c r="D57" s="154"/>
      <c r="E57" s="149"/>
      <c r="F57" s="149"/>
      <c r="G57" s="151"/>
      <c r="H57" s="150"/>
      <c r="I57" s="152">
        <f t="shared" si="0"/>
        <v>3952501</v>
      </c>
      <c r="J57" s="149"/>
      <c r="K57" s="153"/>
      <c r="L57" s="153"/>
      <c r="M57" s="153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</row>
    <row r="58" spans="1:29" ht="14">
      <c r="A58" s="82"/>
      <c r="B58" s="149"/>
      <c r="C58" s="149"/>
      <c r="D58" s="154"/>
      <c r="E58" s="149"/>
      <c r="F58" s="149"/>
      <c r="G58" s="151"/>
      <c r="H58" s="150"/>
      <c r="I58" s="152">
        <f t="shared" si="0"/>
        <v>3952501</v>
      </c>
      <c r="J58" s="149"/>
      <c r="K58" s="153"/>
      <c r="L58" s="153"/>
      <c r="M58" s="153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</row>
    <row r="59" spans="1:29" ht="14">
      <c r="A59" s="82"/>
      <c r="B59" s="149"/>
      <c r="C59" s="149"/>
      <c r="D59" s="154"/>
      <c r="E59" s="149"/>
      <c r="F59" s="149"/>
      <c r="G59" s="151"/>
      <c r="H59" s="150"/>
      <c r="I59" s="152">
        <f t="shared" si="0"/>
        <v>3952501</v>
      </c>
      <c r="J59" s="149"/>
      <c r="K59" s="153"/>
      <c r="L59" s="153"/>
      <c r="M59" s="153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</row>
    <row r="60" spans="1:29" ht="14">
      <c r="A60" s="82"/>
      <c r="B60" s="149"/>
      <c r="C60" s="149"/>
      <c r="D60" s="154"/>
      <c r="E60" s="149"/>
      <c r="F60" s="149"/>
      <c r="G60" s="150"/>
      <c r="H60" s="151"/>
      <c r="I60" s="152">
        <f t="shared" si="0"/>
        <v>3952501</v>
      </c>
      <c r="J60" s="149"/>
      <c r="K60" s="153"/>
      <c r="L60" s="153"/>
      <c r="M60" s="153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</row>
    <row r="61" spans="1:29" ht="14">
      <c r="A61" s="82"/>
      <c r="B61" s="149"/>
      <c r="C61" s="149"/>
      <c r="D61" s="154"/>
      <c r="E61" s="149"/>
      <c r="F61" s="149"/>
      <c r="G61" s="151"/>
      <c r="H61" s="150"/>
      <c r="I61" s="152">
        <f t="shared" si="0"/>
        <v>3952501</v>
      </c>
      <c r="J61" s="149"/>
      <c r="K61" s="149"/>
      <c r="L61" s="153"/>
      <c r="M61" s="153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29" ht="14">
      <c r="A62" s="82"/>
      <c r="B62" s="149"/>
      <c r="C62" s="149"/>
      <c r="D62" s="154"/>
      <c r="E62" s="149"/>
      <c r="F62" s="149"/>
      <c r="G62" s="151"/>
      <c r="H62" s="150"/>
      <c r="I62" s="152">
        <f t="shared" si="0"/>
        <v>3952501</v>
      </c>
      <c r="J62" s="149"/>
      <c r="K62" s="149"/>
      <c r="L62" s="153"/>
      <c r="M62" s="153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</row>
    <row r="63" spans="1:29" ht="14">
      <c r="A63" s="82"/>
      <c r="B63" s="149"/>
      <c r="C63" s="149"/>
      <c r="D63" s="154"/>
      <c r="E63" s="149"/>
      <c r="F63" s="149"/>
      <c r="G63" s="151"/>
      <c r="H63" s="150"/>
      <c r="I63" s="152">
        <f t="shared" si="0"/>
        <v>3952501</v>
      </c>
      <c r="J63" s="149"/>
      <c r="K63" s="149"/>
      <c r="L63" s="153"/>
      <c r="M63" s="153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1:29" ht="14">
      <c r="A64" s="82"/>
      <c r="B64" s="149"/>
      <c r="C64" s="149"/>
      <c r="D64" s="154"/>
      <c r="E64" s="149"/>
      <c r="F64" s="149"/>
      <c r="G64" s="151"/>
      <c r="H64" s="150"/>
      <c r="I64" s="152">
        <f t="shared" si="0"/>
        <v>3952501</v>
      </c>
      <c r="J64" s="149"/>
      <c r="K64" s="153"/>
      <c r="L64" s="153"/>
      <c r="M64" s="153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1:29" ht="14">
      <c r="A65" s="82"/>
      <c r="B65" s="149"/>
      <c r="C65" s="149"/>
      <c r="D65" s="154"/>
      <c r="E65" s="149"/>
      <c r="F65" s="149"/>
      <c r="G65" s="151"/>
      <c r="H65" s="150"/>
      <c r="I65" s="152">
        <f t="shared" si="0"/>
        <v>3952501</v>
      </c>
      <c r="J65" s="149"/>
      <c r="K65" s="153"/>
      <c r="L65" s="153"/>
      <c r="M65" s="153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  <row r="66" spans="1:29" ht="14">
      <c r="A66" s="82"/>
      <c r="B66" s="149"/>
      <c r="C66" s="149"/>
      <c r="D66" s="154"/>
      <c r="E66" s="149"/>
      <c r="F66" s="149"/>
      <c r="G66" s="150"/>
      <c r="H66" s="151"/>
      <c r="I66" s="152">
        <f t="shared" si="0"/>
        <v>3952501</v>
      </c>
      <c r="J66" s="149"/>
      <c r="K66" s="153"/>
      <c r="L66" s="153"/>
      <c r="M66" s="153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</row>
    <row r="67" spans="1:29" ht="14">
      <c r="A67" s="82"/>
      <c r="B67" s="149"/>
      <c r="C67" s="149"/>
      <c r="D67" s="154"/>
      <c r="E67" s="149"/>
      <c r="F67" s="149"/>
      <c r="G67" s="151"/>
      <c r="H67" s="150"/>
      <c r="I67" s="152">
        <f t="shared" si="0"/>
        <v>3952501</v>
      </c>
      <c r="J67" s="149"/>
      <c r="K67" s="153"/>
      <c r="L67" s="153"/>
      <c r="M67" s="153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</row>
    <row r="68" spans="1:29" ht="14">
      <c r="A68" s="82"/>
      <c r="B68" s="149"/>
      <c r="C68" s="149"/>
      <c r="D68" s="154"/>
      <c r="E68" s="149"/>
      <c r="F68" s="149"/>
      <c r="G68" s="151"/>
      <c r="H68" s="150"/>
      <c r="I68" s="152">
        <f t="shared" si="0"/>
        <v>3952501</v>
      </c>
      <c r="J68" s="149"/>
      <c r="K68" s="153"/>
      <c r="L68" s="153"/>
      <c r="M68" s="153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29" ht="14">
      <c r="A69" s="82"/>
      <c r="B69" s="149"/>
      <c r="C69" s="149"/>
      <c r="D69" s="154"/>
      <c r="E69" s="149"/>
      <c r="F69" s="149"/>
      <c r="G69" s="150"/>
      <c r="H69" s="151"/>
      <c r="I69" s="152">
        <f t="shared" si="0"/>
        <v>3952501</v>
      </c>
      <c r="J69" s="149"/>
      <c r="K69" s="153"/>
      <c r="L69" s="153"/>
      <c r="M69" s="153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</row>
    <row r="70" spans="1:29" ht="14">
      <c r="A70" s="82"/>
      <c r="B70" s="149"/>
      <c r="C70" s="149"/>
      <c r="D70" s="154"/>
      <c r="E70" s="149"/>
      <c r="F70" s="149"/>
      <c r="G70" s="150"/>
      <c r="H70" s="151"/>
      <c r="I70" s="152">
        <f t="shared" si="0"/>
        <v>3952501</v>
      </c>
      <c r="J70" s="149"/>
      <c r="K70" s="153"/>
      <c r="L70" s="153"/>
      <c r="M70" s="153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</row>
    <row r="71" spans="1:29" ht="14">
      <c r="A71" s="82"/>
      <c r="B71" s="149"/>
      <c r="C71" s="149"/>
      <c r="D71" s="154"/>
      <c r="E71" s="149"/>
      <c r="F71" s="149"/>
      <c r="G71" s="151"/>
      <c r="H71" s="150"/>
      <c r="I71" s="152">
        <f t="shared" si="0"/>
        <v>3952501</v>
      </c>
      <c r="J71" s="149"/>
      <c r="K71" s="153"/>
      <c r="L71" s="153"/>
      <c r="M71" s="153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</row>
    <row r="72" spans="1:29" ht="14">
      <c r="A72" s="82"/>
      <c r="B72" s="149"/>
      <c r="C72" s="149"/>
      <c r="D72" s="154"/>
      <c r="E72" s="149"/>
      <c r="F72" s="149"/>
      <c r="G72" s="150"/>
      <c r="H72" s="151"/>
      <c r="I72" s="152">
        <f t="shared" si="0"/>
        <v>3952501</v>
      </c>
      <c r="J72" s="149"/>
      <c r="K72" s="153"/>
      <c r="L72" s="153"/>
      <c r="M72" s="153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1:29" ht="14">
      <c r="A73" s="82"/>
      <c r="B73" s="149"/>
      <c r="C73" s="149"/>
      <c r="D73" s="154"/>
      <c r="E73" s="149"/>
      <c r="F73" s="149"/>
      <c r="G73" s="150"/>
      <c r="H73" s="151"/>
      <c r="I73" s="152">
        <f t="shared" si="0"/>
        <v>3952501</v>
      </c>
      <c r="J73" s="149"/>
      <c r="K73" s="153"/>
      <c r="L73" s="153"/>
      <c r="M73" s="153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</row>
    <row r="74" spans="1:29" ht="14">
      <c r="A74" s="82"/>
      <c r="B74" s="149"/>
      <c r="C74" s="149"/>
      <c r="D74" s="154"/>
      <c r="E74" s="149"/>
      <c r="F74" s="149"/>
      <c r="G74" s="150"/>
      <c r="H74" s="151"/>
      <c r="I74" s="152">
        <f t="shared" si="0"/>
        <v>3952501</v>
      </c>
      <c r="J74" s="149"/>
      <c r="K74" s="153"/>
      <c r="L74" s="153"/>
      <c r="M74" s="153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1:29" ht="14">
      <c r="A75" s="82"/>
      <c r="B75" s="149"/>
      <c r="C75" s="149"/>
      <c r="D75" s="149"/>
      <c r="E75" s="149"/>
      <c r="F75" s="149"/>
      <c r="G75" s="150"/>
      <c r="H75" s="150"/>
      <c r="I75" s="152">
        <f t="shared" si="0"/>
        <v>3952501</v>
      </c>
      <c r="J75" s="149"/>
      <c r="K75" s="159"/>
      <c r="L75" s="160"/>
      <c r="M75" s="160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1:29" ht="14">
      <c r="A76" s="82"/>
      <c r="B76" s="149"/>
      <c r="C76" s="149"/>
      <c r="D76" s="149"/>
      <c r="E76" s="149"/>
      <c r="F76" s="149"/>
      <c r="G76" s="150"/>
      <c r="H76" s="151"/>
      <c r="I76" s="152">
        <f t="shared" si="0"/>
        <v>3952501</v>
      </c>
      <c r="J76" s="149"/>
      <c r="K76" s="153"/>
      <c r="L76" s="153"/>
      <c r="M76" s="153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1:29" ht="14">
      <c r="A77" s="82"/>
      <c r="B77" s="153"/>
      <c r="C77" s="149"/>
      <c r="D77" s="153"/>
      <c r="E77" s="153"/>
      <c r="F77" s="153"/>
      <c r="G77" s="151"/>
      <c r="H77" s="151"/>
      <c r="I77" s="152">
        <f t="shared" si="0"/>
        <v>3952501</v>
      </c>
      <c r="J77" s="153"/>
      <c r="K77" s="153"/>
      <c r="L77" s="153"/>
      <c r="M77" s="15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</row>
    <row r="78" spans="1:29" ht="14">
      <c r="A78" s="82"/>
      <c r="B78" s="153"/>
      <c r="C78" s="149"/>
      <c r="D78" s="153"/>
      <c r="E78" s="153"/>
      <c r="F78" s="153"/>
      <c r="G78" s="151"/>
      <c r="H78" s="151"/>
      <c r="I78" s="152">
        <f t="shared" si="0"/>
        <v>3952501</v>
      </c>
      <c r="J78" s="153"/>
      <c r="K78" s="153"/>
      <c r="L78" s="153"/>
      <c r="M78" s="15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1:29" ht="14">
      <c r="A79" s="82"/>
      <c r="B79" s="153"/>
      <c r="C79" s="149"/>
      <c r="D79" s="153"/>
      <c r="E79" s="153"/>
      <c r="F79" s="153"/>
      <c r="G79" s="151"/>
      <c r="H79" s="151"/>
      <c r="I79" s="152">
        <f t="shared" si="0"/>
        <v>3952501</v>
      </c>
      <c r="J79" s="153"/>
      <c r="K79" s="153"/>
      <c r="L79" s="153"/>
      <c r="M79" s="153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ht="14">
      <c r="A80" s="82"/>
      <c r="B80" s="153"/>
      <c r="C80" s="149"/>
      <c r="D80" s="153"/>
      <c r="E80" s="153"/>
      <c r="F80" s="153"/>
      <c r="G80" s="151"/>
      <c r="H80" s="151"/>
      <c r="I80" s="152">
        <f t="shared" si="0"/>
        <v>3952501</v>
      </c>
      <c r="J80" s="153"/>
      <c r="K80" s="153"/>
      <c r="L80" s="153"/>
      <c r="M80" s="153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</row>
    <row r="81" spans="1:29" ht="14">
      <c r="A81" s="82"/>
      <c r="B81" s="153"/>
      <c r="C81" s="149"/>
      <c r="D81" s="153"/>
      <c r="E81" s="153"/>
      <c r="F81" s="153"/>
      <c r="G81" s="151"/>
      <c r="H81" s="151"/>
      <c r="I81" s="152">
        <f t="shared" si="0"/>
        <v>3952501</v>
      </c>
      <c r="J81" s="153"/>
      <c r="K81" s="153"/>
      <c r="L81" s="153"/>
      <c r="M81" s="153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</row>
    <row r="82" spans="1:29" ht="14">
      <c r="A82" s="82"/>
      <c r="B82" s="153"/>
      <c r="C82" s="149"/>
      <c r="D82" s="153"/>
      <c r="E82" s="153"/>
      <c r="F82" s="153"/>
      <c r="G82" s="151"/>
      <c r="H82" s="151"/>
      <c r="I82" s="152">
        <f t="shared" si="0"/>
        <v>3952501</v>
      </c>
      <c r="J82" s="153"/>
      <c r="K82" s="153"/>
      <c r="L82" s="153"/>
      <c r="M82" s="153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</row>
    <row r="83" spans="1:29" ht="14">
      <c r="A83" s="82"/>
      <c r="B83" s="153"/>
      <c r="C83" s="149"/>
      <c r="D83" s="153"/>
      <c r="E83" s="153"/>
      <c r="F83" s="153"/>
      <c r="G83" s="151"/>
      <c r="H83" s="151"/>
      <c r="I83" s="152">
        <f t="shared" si="0"/>
        <v>3952501</v>
      </c>
      <c r="J83" s="153"/>
      <c r="K83" s="153"/>
      <c r="L83" s="153"/>
      <c r="M83" s="153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</row>
    <row r="84" spans="1:29" ht="14">
      <c r="A84" s="82"/>
      <c r="B84" s="153"/>
      <c r="C84" s="149"/>
      <c r="D84" s="153"/>
      <c r="E84" s="153"/>
      <c r="F84" s="153"/>
      <c r="G84" s="151"/>
      <c r="H84" s="151"/>
      <c r="I84" s="152">
        <f t="shared" si="0"/>
        <v>3952501</v>
      </c>
      <c r="J84" s="153"/>
      <c r="K84" s="153"/>
      <c r="L84" s="153"/>
      <c r="M84" s="153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</row>
    <row r="85" spans="1:29" ht="14">
      <c r="A85" s="82"/>
      <c r="B85" s="153"/>
      <c r="C85" s="149"/>
      <c r="D85" s="153"/>
      <c r="E85" s="153"/>
      <c r="F85" s="153"/>
      <c r="G85" s="151"/>
      <c r="H85" s="151"/>
      <c r="I85" s="152">
        <f t="shared" si="0"/>
        <v>3952501</v>
      </c>
      <c r="J85" s="153"/>
      <c r="K85" s="153"/>
      <c r="L85" s="153"/>
      <c r="M85" s="153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</row>
    <row r="86" spans="1:29" ht="14">
      <c r="A86" s="82"/>
      <c r="B86" s="153"/>
      <c r="C86" s="149"/>
      <c r="D86" s="153"/>
      <c r="E86" s="153"/>
      <c r="F86" s="153"/>
      <c r="G86" s="151"/>
      <c r="H86" s="151"/>
      <c r="I86" s="152">
        <f t="shared" si="0"/>
        <v>3952501</v>
      </c>
      <c r="J86" s="153"/>
      <c r="K86" s="153"/>
      <c r="L86" s="153"/>
      <c r="M86" s="153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1:29" ht="14">
      <c r="A87" s="82"/>
      <c r="B87" s="153"/>
      <c r="C87" s="149"/>
      <c r="D87" s="153"/>
      <c r="E87" s="153"/>
      <c r="F87" s="153"/>
      <c r="G87" s="151"/>
      <c r="H87" s="151"/>
      <c r="I87" s="152">
        <f t="shared" si="0"/>
        <v>3952501</v>
      </c>
      <c r="J87" s="153"/>
      <c r="K87" s="153"/>
      <c r="L87" s="153"/>
      <c r="M87" s="153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</row>
    <row r="88" spans="1:29" ht="14">
      <c r="A88" s="82"/>
      <c r="B88" s="153"/>
      <c r="C88" s="149"/>
      <c r="D88" s="153"/>
      <c r="E88" s="153"/>
      <c r="F88" s="153"/>
      <c r="G88" s="151"/>
      <c r="H88" s="151"/>
      <c r="I88" s="152">
        <f t="shared" si="0"/>
        <v>3952501</v>
      </c>
      <c r="J88" s="153"/>
      <c r="K88" s="153"/>
      <c r="L88" s="153"/>
      <c r="M88" s="153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</row>
    <row r="89" spans="1:29" ht="14">
      <c r="A89" s="82"/>
      <c r="B89" s="153"/>
      <c r="C89" s="149"/>
      <c r="D89" s="153"/>
      <c r="E89" s="153"/>
      <c r="F89" s="153"/>
      <c r="G89" s="151"/>
      <c r="H89" s="151"/>
      <c r="I89" s="152">
        <f t="shared" si="0"/>
        <v>3952501</v>
      </c>
      <c r="J89" s="153"/>
      <c r="K89" s="153"/>
      <c r="L89" s="153"/>
      <c r="M89" s="153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  <row r="90" spans="1:29" ht="14">
      <c r="A90" s="82"/>
      <c r="B90" s="153"/>
      <c r="C90" s="149"/>
      <c r="D90" s="153"/>
      <c r="E90" s="153"/>
      <c r="F90" s="153"/>
      <c r="G90" s="151"/>
      <c r="H90" s="151"/>
      <c r="I90" s="152">
        <f t="shared" si="0"/>
        <v>3952501</v>
      </c>
      <c r="J90" s="153"/>
      <c r="K90" s="153"/>
      <c r="L90" s="153"/>
      <c r="M90" s="153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</row>
    <row r="91" spans="1:29" ht="14">
      <c r="A91" s="82"/>
      <c r="B91" s="153"/>
      <c r="C91" s="149"/>
      <c r="D91" s="153"/>
      <c r="E91" s="153"/>
      <c r="F91" s="153"/>
      <c r="G91" s="151"/>
      <c r="H91" s="151"/>
      <c r="I91" s="152">
        <f t="shared" si="0"/>
        <v>3952501</v>
      </c>
      <c r="J91" s="153"/>
      <c r="K91" s="153"/>
      <c r="L91" s="153"/>
      <c r="M91" s="153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</row>
    <row r="92" spans="1:29" ht="14">
      <c r="A92" s="82"/>
      <c r="B92" s="153"/>
      <c r="C92" s="149"/>
      <c r="D92" s="153"/>
      <c r="E92" s="153"/>
      <c r="F92" s="153"/>
      <c r="G92" s="151"/>
      <c r="H92" s="151"/>
      <c r="I92" s="152">
        <f t="shared" si="0"/>
        <v>3952501</v>
      </c>
      <c r="J92" s="153"/>
      <c r="K92" s="153"/>
      <c r="L92" s="153"/>
      <c r="M92" s="153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</row>
    <row r="93" spans="1:29" ht="14">
      <c r="A93" s="82"/>
      <c r="B93" s="153"/>
      <c r="C93" s="149"/>
      <c r="D93" s="153"/>
      <c r="E93" s="153"/>
      <c r="F93" s="153"/>
      <c r="G93" s="151"/>
      <c r="H93" s="151"/>
      <c r="I93" s="152">
        <f t="shared" si="0"/>
        <v>3952501</v>
      </c>
      <c r="J93" s="153"/>
      <c r="K93" s="153"/>
      <c r="L93" s="153"/>
      <c r="M93" s="153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</row>
    <row r="94" spans="1:29" ht="14">
      <c r="A94" s="82"/>
      <c r="B94" s="153"/>
      <c r="C94" s="149"/>
      <c r="D94" s="153"/>
      <c r="E94" s="153"/>
      <c r="F94" s="153"/>
      <c r="G94" s="151"/>
      <c r="H94" s="151"/>
      <c r="I94" s="152">
        <f t="shared" si="0"/>
        <v>3952501</v>
      </c>
      <c r="J94" s="153"/>
      <c r="K94" s="153"/>
      <c r="L94" s="153"/>
      <c r="M94" s="153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</row>
    <row r="95" spans="1:29" ht="14">
      <c r="A95" s="82"/>
      <c r="B95" s="153"/>
      <c r="C95" s="149"/>
      <c r="D95" s="153"/>
      <c r="E95" s="153"/>
      <c r="F95" s="153"/>
      <c r="G95" s="151"/>
      <c r="H95" s="151"/>
      <c r="I95" s="152"/>
      <c r="J95" s="153"/>
      <c r="K95" s="153"/>
      <c r="L95" s="153"/>
      <c r="M95" s="153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</row>
    <row r="96" spans="1:29" ht="14">
      <c r="A96" s="82"/>
      <c r="B96" s="153"/>
      <c r="C96" s="149"/>
      <c r="D96" s="153"/>
      <c r="E96" s="153"/>
      <c r="F96" s="153"/>
      <c r="G96" s="151"/>
      <c r="H96" s="151"/>
      <c r="I96" s="152"/>
      <c r="J96" s="153"/>
      <c r="K96" s="153"/>
      <c r="L96" s="153"/>
      <c r="M96" s="153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</row>
    <row r="97" spans="1:29" ht="14">
      <c r="A97" s="82"/>
      <c r="B97" s="153"/>
      <c r="C97" s="153"/>
      <c r="D97" s="153"/>
      <c r="E97" s="153"/>
      <c r="F97" s="153"/>
      <c r="G97" s="151"/>
      <c r="H97" s="151"/>
      <c r="I97" s="152"/>
      <c r="J97" s="153"/>
      <c r="K97" s="153"/>
      <c r="L97" s="153"/>
      <c r="M97" s="153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</row>
    <row r="98" spans="1:29" ht="14">
      <c r="A98" s="82"/>
      <c r="B98" s="153"/>
      <c r="C98" s="153"/>
      <c r="D98" s="153"/>
      <c r="E98" s="153"/>
      <c r="F98" s="153"/>
      <c r="G98" s="151"/>
      <c r="H98" s="151"/>
      <c r="I98" s="152"/>
      <c r="J98" s="153"/>
      <c r="K98" s="153"/>
      <c r="L98" s="153"/>
      <c r="M98" s="153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</row>
    <row r="99" spans="1:29" ht="14">
      <c r="A99" s="82"/>
      <c r="B99" s="153"/>
      <c r="C99" s="153"/>
      <c r="D99" s="153"/>
      <c r="E99" s="153"/>
      <c r="F99" s="153"/>
      <c r="G99" s="151"/>
      <c r="H99" s="151"/>
      <c r="I99" s="152"/>
      <c r="J99" s="153"/>
      <c r="K99" s="153"/>
      <c r="L99" s="153"/>
      <c r="M99" s="153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</row>
    <row r="100" spans="1:29" ht="14">
      <c r="A100" s="82"/>
      <c r="B100" s="153"/>
      <c r="C100" s="153"/>
      <c r="D100" s="153"/>
      <c r="E100" s="153"/>
      <c r="F100" s="153"/>
      <c r="G100" s="151"/>
      <c r="H100" s="151"/>
      <c r="I100" s="152"/>
      <c r="J100" s="153"/>
      <c r="K100" s="153"/>
      <c r="L100" s="153"/>
      <c r="M100" s="153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</row>
    <row r="101" spans="1:29" ht="14">
      <c r="A101" s="82"/>
      <c r="B101" s="153"/>
      <c r="C101" s="153"/>
      <c r="D101" s="153"/>
      <c r="E101" s="153"/>
      <c r="F101" s="153"/>
      <c r="G101" s="151"/>
      <c r="H101" s="151"/>
      <c r="I101" s="152"/>
      <c r="J101" s="153"/>
      <c r="K101" s="153"/>
      <c r="L101" s="153"/>
      <c r="M101" s="153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</row>
    <row r="102" spans="1:29" ht="14">
      <c r="A102" s="82"/>
      <c r="B102" s="153"/>
      <c r="C102" s="153"/>
      <c r="D102" s="153"/>
      <c r="E102" s="153"/>
      <c r="F102" s="153"/>
      <c r="G102" s="151"/>
      <c r="H102" s="151"/>
      <c r="I102" s="152"/>
      <c r="J102" s="153"/>
      <c r="K102" s="153"/>
      <c r="L102" s="153"/>
      <c r="M102" s="153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</row>
    <row r="103" spans="1:29" ht="14">
      <c r="A103" s="82"/>
      <c r="B103" s="161"/>
      <c r="C103" s="161"/>
      <c r="D103" s="161"/>
      <c r="E103" s="161"/>
      <c r="F103" s="161"/>
      <c r="G103" s="162"/>
      <c r="H103" s="162"/>
      <c r="I103" s="163"/>
      <c r="J103" s="161"/>
      <c r="K103" s="161"/>
      <c r="L103" s="161"/>
      <c r="M103" s="161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</row>
    <row r="104" spans="1:29" ht="14">
      <c r="A104" s="82"/>
      <c r="B104" s="161"/>
      <c r="C104" s="161"/>
      <c r="D104" s="161"/>
      <c r="E104" s="161"/>
      <c r="F104" s="161"/>
      <c r="G104" s="162"/>
      <c r="H104" s="162"/>
      <c r="I104" s="163"/>
      <c r="J104" s="161"/>
      <c r="K104" s="161"/>
      <c r="L104" s="161"/>
      <c r="M104" s="161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</row>
    <row r="105" spans="1:29" ht="14">
      <c r="A105" s="82"/>
      <c r="B105" s="161"/>
      <c r="C105" s="161"/>
      <c r="D105" s="161"/>
      <c r="E105" s="161"/>
      <c r="F105" s="161"/>
      <c r="G105" s="162"/>
      <c r="H105" s="162"/>
      <c r="I105" s="163"/>
      <c r="J105" s="161"/>
      <c r="K105" s="161"/>
      <c r="L105" s="161"/>
      <c r="M105" s="161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</row>
    <row r="106" spans="1:29" ht="14">
      <c r="A106" s="82"/>
      <c r="B106" s="161"/>
      <c r="C106" s="161"/>
      <c r="D106" s="161"/>
      <c r="E106" s="161"/>
      <c r="F106" s="161"/>
      <c r="G106" s="162"/>
      <c r="H106" s="162"/>
      <c r="I106" s="163"/>
      <c r="J106" s="161"/>
      <c r="K106" s="161"/>
      <c r="L106" s="161"/>
      <c r="M106" s="161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</row>
    <row r="107" spans="1:29" ht="14">
      <c r="A107" s="82"/>
      <c r="B107" s="161"/>
      <c r="C107" s="161"/>
      <c r="D107" s="161"/>
      <c r="E107" s="161"/>
      <c r="F107" s="161"/>
      <c r="G107" s="162"/>
      <c r="H107" s="162"/>
      <c r="I107" s="163"/>
      <c r="J107" s="161"/>
      <c r="K107" s="161"/>
      <c r="L107" s="161"/>
      <c r="M107" s="161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</row>
    <row r="108" spans="1:29" ht="14">
      <c r="A108" s="82"/>
      <c r="B108" s="161"/>
      <c r="C108" s="161"/>
      <c r="D108" s="161"/>
      <c r="E108" s="161"/>
      <c r="F108" s="161"/>
      <c r="G108" s="162"/>
      <c r="H108" s="162"/>
      <c r="I108" s="163"/>
      <c r="J108" s="161"/>
      <c r="K108" s="161"/>
      <c r="L108" s="161"/>
      <c r="M108" s="161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</row>
    <row r="109" spans="1:29" ht="14">
      <c r="A109" s="82"/>
      <c r="B109" s="161"/>
      <c r="C109" s="161"/>
      <c r="D109" s="161"/>
      <c r="E109" s="161"/>
      <c r="F109" s="161"/>
      <c r="G109" s="162"/>
      <c r="H109" s="162"/>
      <c r="I109" s="163"/>
      <c r="J109" s="161"/>
      <c r="K109" s="161"/>
      <c r="L109" s="161"/>
      <c r="M109" s="161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1:29" ht="14">
      <c r="A110" s="82"/>
      <c r="B110" s="82"/>
      <c r="C110" s="82"/>
      <c r="D110" s="82"/>
      <c r="E110" s="82"/>
      <c r="F110" s="82"/>
      <c r="G110" s="142"/>
      <c r="H110" s="142"/>
      <c r="I110" s="164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1:29" ht="14">
      <c r="A111" s="82"/>
      <c r="B111" s="82"/>
      <c r="C111" s="82"/>
      <c r="D111" s="82"/>
      <c r="E111" s="82"/>
      <c r="F111" s="82"/>
      <c r="G111" s="142"/>
      <c r="H111" s="142"/>
      <c r="I111" s="164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1:29" ht="14">
      <c r="A112" s="82"/>
      <c r="B112" s="82"/>
      <c r="C112" s="82"/>
      <c r="D112" s="82"/>
      <c r="E112" s="82"/>
      <c r="F112" s="82"/>
      <c r="G112" s="142"/>
      <c r="H112" s="142"/>
      <c r="I112" s="164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1:29" ht="14">
      <c r="A113" s="82"/>
      <c r="B113" s="82"/>
      <c r="C113" s="82"/>
      <c r="D113" s="82"/>
      <c r="E113" s="82"/>
      <c r="F113" s="82"/>
      <c r="G113" s="142"/>
      <c r="H113" s="142"/>
      <c r="I113" s="164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1:29" ht="14">
      <c r="A114" s="82"/>
      <c r="B114" s="82"/>
      <c r="C114" s="82"/>
      <c r="D114" s="82"/>
      <c r="E114" s="82"/>
      <c r="F114" s="82"/>
      <c r="G114" s="142"/>
      <c r="H114" s="142"/>
      <c r="I114" s="164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1:29" ht="14">
      <c r="A115" s="82"/>
      <c r="B115" s="82"/>
      <c r="C115" s="82"/>
      <c r="D115" s="82"/>
      <c r="E115" s="82"/>
      <c r="F115" s="82"/>
      <c r="G115" s="142"/>
      <c r="H115" s="142"/>
      <c r="I115" s="164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1:29" ht="14">
      <c r="A116" s="82"/>
      <c r="B116" s="82"/>
      <c r="C116" s="82"/>
      <c r="D116" s="82"/>
      <c r="E116" s="82"/>
      <c r="F116" s="82"/>
      <c r="G116" s="142"/>
      <c r="H116" s="142"/>
      <c r="I116" s="164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1:29" ht="14">
      <c r="A117" s="82"/>
      <c r="B117" s="82"/>
      <c r="C117" s="82"/>
      <c r="D117" s="82"/>
      <c r="E117" s="82"/>
      <c r="F117" s="82"/>
      <c r="G117" s="142"/>
      <c r="H117" s="142"/>
      <c r="I117" s="164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1:29" ht="14">
      <c r="A118" s="82"/>
      <c r="B118" s="82"/>
      <c r="C118" s="82"/>
      <c r="D118" s="82"/>
      <c r="E118" s="82"/>
      <c r="F118" s="82"/>
      <c r="G118" s="142"/>
      <c r="H118" s="142"/>
      <c r="I118" s="164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1:29" ht="14">
      <c r="A119" s="82"/>
      <c r="B119" s="82"/>
      <c r="C119" s="82"/>
      <c r="D119" s="82"/>
      <c r="E119" s="82"/>
      <c r="F119" s="82"/>
      <c r="G119" s="142"/>
      <c r="H119" s="142"/>
      <c r="I119" s="164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1:29" ht="14">
      <c r="A120" s="82"/>
      <c r="B120" s="82"/>
      <c r="C120" s="82"/>
      <c r="D120" s="82"/>
      <c r="E120" s="82"/>
      <c r="F120" s="82"/>
      <c r="G120" s="142"/>
      <c r="H120" s="142"/>
      <c r="I120" s="164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1:29" ht="14">
      <c r="A121" s="82"/>
      <c r="B121" s="82"/>
      <c r="C121" s="82"/>
      <c r="D121" s="82"/>
      <c r="E121" s="82"/>
      <c r="F121" s="82"/>
      <c r="G121" s="142"/>
      <c r="H121" s="142"/>
      <c r="I121" s="164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29" ht="14">
      <c r="A122" s="82"/>
      <c r="B122" s="82"/>
      <c r="C122" s="82"/>
      <c r="D122" s="82"/>
      <c r="E122" s="82"/>
      <c r="F122" s="82"/>
      <c r="G122" s="142"/>
      <c r="H122" s="142"/>
      <c r="I122" s="164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</row>
    <row r="123" spans="1:29" ht="14">
      <c r="A123" s="82"/>
      <c r="B123" s="82"/>
      <c r="C123" s="82"/>
      <c r="D123" s="82"/>
      <c r="E123" s="82"/>
      <c r="F123" s="82"/>
      <c r="G123" s="142"/>
      <c r="H123" s="142"/>
      <c r="I123" s="164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</row>
    <row r="124" spans="1:29" ht="14">
      <c r="A124" s="82"/>
      <c r="B124" s="82"/>
      <c r="C124" s="82"/>
      <c r="D124" s="82"/>
      <c r="E124" s="82"/>
      <c r="F124" s="82"/>
      <c r="G124" s="142"/>
      <c r="H124" s="142"/>
      <c r="I124" s="164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</row>
    <row r="125" spans="1:29" ht="14">
      <c r="A125" s="82"/>
      <c r="B125" s="82"/>
      <c r="C125" s="82"/>
      <c r="D125" s="82"/>
      <c r="E125" s="82"/>
      <c r="F125" s="82"/>
      <c r="G125" s="142"/>
      <c r="H125" s="142"/>
      <c r="I125" s="164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</row>
    <row r="126" spans="1:29" ht="14">
      <c r="A126" s="82"/>
      <c r="B126" s="82"/>
      <c r="C126" s="82"/>
      <c r="D126" s="82"/>
      <c r="E126" s="82"/>
      <c r="F126" s="82"/>
      <c r="G126" s="142"/>
      <c r="H126" s="142"/>
      <c r="I126" s="164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</row>
    <row r="127" spans="1:29" ht="14">
      <c r="A127" s="82"/>
      <c r="B127" s="82"/>
      <c r="C127" s="82"/>
      <c r="D127" s="82"/>
      <c r="E127" s="82"/>
      <c r="F127" s="82"/>
      <c r="G127" s="142"/>
      <c r="H127" s="142"/>
      <c r="I127" s="164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</row>
    <row r="128" spans="1:29" ht="14">
      <c r="A128" s="82"/>
      <c r="B128" s="82"/>
      <c r="C128" s="82"/>
      <c r="D128" s="82"/>
      <c r="E128" s="82"/>
      <c r="F128" s="82"/>
      <c r="G128" s="142"/>
      <c r="H128" s="142"/>
      <c r="I128" s="164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</row>
    <row r="129" spans="1:29" ht="14">
      <c r="A129" s="82"/>
      <c r="B129" s="82"/>
      <c r="C129" s="82"/>
      <c r="D129" s="82"/>
      <c r="E129" s="82"/>
      <c r="F129" s="82"/>
      <c r="G129" s="142"/>
      <c r="H129" s="142"/>
      <c r="I129" s="164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</row>
    <row r="130" spans="1:29" ht="14">
      <c r="A130" s="82"/>
      <c r="B130" s="82"/>
      <c r="C130" s="82"/>
      <c r="D130" s="82"/>
      <c r="E130" s="82"/>
      <c r="F130" s="82"/>
      <c r="G130" s="142"/>
      <c r="H130" s="142"/>
      <c r="I130" s="164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</row>
    <row r="131" spans="1:29" ht="14">
      <c r="A131" s="82"/>
      <c r="B131" s="82"/>
      <c r="C131" s="82"/>
      <c r="D131" s="82"/>
      <c r="E131" s="82"/>
      <c r="F131" s="82"/>
      <c r="G131" s="142"/>
      <c r="H131" s="142"/>
      <c r="I131" s="164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</row>
    <row r="132" spans="1:29" ht="14">
      <c r="A132" s="82"/>
      <c r="B132" s="82"/>
      <c r="C132" s="82"/>
      <c r="D132" s="82"/>
      <c r="E132" s="82"/>
      <c r="F132" s="82"/>
      <c r="G132" s="142"/>
      <c r="H132" s="142"/>
      <c r="I132" s="164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</row>
    <row r="133" spans="1:29" ht="14">
      <c r="A133" s="82"/>
      <c r="B133" s="82"/>
      <c r="C133" s="82"/>
      <c r="D133" s="82"/>
      <c r="E133" s="82"/>
      <c r="F133" s="82"/>
      <c r="G133" s="142"/>
      <c r="H133" s="142"/>
      <c r="I133" s="164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</row>
    <row r="134" spans="1:29" ht="14">
      <c r="A134" s="82"/>
      <c r="B134" s="82"/>
      <c r="C134" s="82"/>
      <c r="D134" s="82"/>
      <c r="E134" s="82"/>
      <c r="F134" s="82"/>
      <c r="G134" s="142"/>
      <c r="H134" s="142"/>
      <c r="I134" s="164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</row>
    <row r="135" spans="1:29" ht="14">
      <c r="A135" s="82"/>
      <c r="B135" s="82"/>
      <c r="C135" s="82"/>
      <c r="D135" s="82"/>
      <c r="E135" s="82"/>
      <c r="F135" s="82"/>
      <c r="G135" s="142"/>
      <c r="H135" s="142"/>
      <c r="I135" s="164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</row>
    <row r="136" spans="1:29" ht="14">
      <c r="A136" s="82"/>
      <c r="B136" s="82"/>
      <c r="C136" s="82"/>
      <c r="D136" s="82"/>
      <c r="E136" s="82"/>
      <c r="F136" s="82"/>
      <c r="G136" s="142"/>
      <c r="H136" s="142"/>
      <c r="I136" s="164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</row>
    <row r="137" spans="1:29" ht="14">
      <c r="A137" s="82"/>
      <c r="B137" s="82"/>
      <c r="C137" s="82"/>
      <c r="D137" s="82"/>
      <c r="E137" s="82"/>
      <c r="F137" s="82"/>
      <c r="G137" s="142"/>
      <c r="H137" s="142"/>
      <c r="I137" s="164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</row>
    <row r="138" spans="1:29" ht="14">
      <c r="A138" s="82"/>
      <c r="B138" s="82"/>
      <c r="C138" s="82"/>
      <c r="D138" s="82"/>
      <c r="E138" s="82"/>
      <c r="F138" s="82"/>
      <c r="G138" s="142"/>
      <c r="H138" s="142"/>
      <c r="I138" s="164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</row>
    <row r="139" spans="1:29" ht="14">
      <c r="A139" s="82"/>
      <c r="B139" s="82"/>
      <c r="C139" s="82"/>
      <c r="D139" s="82"/>
      <c r="E139" s="82"/>
      <c r="F139" s="82"/>
      <c r="G139" s="142"/>
      <c r="H139" s="142"/>
      <c r="I139" s="164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</row>
    <row r="140" spans="1:29" ht="14">
      <c r="A140" s="82"/>
      <c r="B140" s="82"/>
      <c r="C140" s="82"/>
      <c r="D140" s="82"/>
      <c r="E140" s="82"/>
      <c r="F140" s="82"/>
      <c r="G140" s="142"/>
      <c r="H140" s="142"/>
      <c r="I140" s="164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</row>
    <row r="141" spans="1:29" ht="14">
      <c r="A141" s="82"/>
      <c r="B141" s="82"/>
      <c r="C141" s="82"/>
      <c r="D141" s="82"/>
      <c r="E141" s="82"/>
      <c r="F141" s="82"/>
      <c r="G141" s="142"/>
      <c r="H141" s="142"/>
      <c r="I141" s="164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</row>
    <row r="142" spans="1:29" ht="14">
      <c r="A142" s="82"/>
      <c r="B142" s="82"/>
      <c r="C142" s="82"/>
      <c r="D142" s="82"/>
      <c r="E142" s="82"/>
      <c r="F142" s="82"/>
      <c r="G142" s="142"/>
      <c r="H142" s="142"/>
      <c r="I142" s="164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</row>
    <row r="143" spans="1:29" ht="14">
      <c r="A143" s="82"/>
      <c r="B143" s="82"/>
      <c r="C143" s="82"/>
      <c r="D143" s="82"/>
      <c r="E143" s="82"/>
      <c r="F143" s="82"/>
      <c r="G143" s="142"/>
      <c r="H143" s="142"/>
      <c r="I143" s="164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</row>
    <row r="144" spans="1:29" ht="14">
      <c r="A144" s="82"/>
      <c r="B144" s="82"/>
      <c r="C144" s="82"/>
      <c r="D144" s="82"/>
      <c r="E144" s="82"/>
      <c r="F144" s="82"/>
      <c r="G144" s="142"/>
      <c r="H144" s="142"/>
      <c r="I144" s="164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</row>
    <row r="145" spans="1:29" ht="14">
      <c r="A145" s="82"/>
      <c r="B145" s="82"/>
      <c r="C145" s="82"/>
      <c r="D145" s="82"/>
      <c r="E145" s="82"/>
      <c r="F145" s="82"/>
      <c r="G145" s="142"/>
      <c r="H145" s="142"/>
      <c r="I145" s="164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</row>
    <row r="146" spans="1:29" ht="14">
      <c r="A146" s="82"/>
      <c r="B146" s="82"/>
      <c r="C146" s="82"/>
      <c r="D146" s="82"/>
      <c r="E146" s="82"/>
      <c r="F146" s="82"/>
      <c r="G146" s="142"/>
      <c r="H146" s="142"/>
      <c r="I146" s="164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</row>
    <row r="147" spans="1:29" ht="14">
      <c r="A147" s="82"/>
      <c r="B147" s="82"/>
      <c r="C147" s="82"/>
      <c r="D147" s="82"/>
      <c r="E147" s="82"/>
      <c r="F147" s="82"/>
      <c r="G147" s="142"/>
      <c r="H147" s="142"/>
      <c r="I147" s="164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</row>
    <row r="148" spans="1:29" ht="14">
      <c r="A148" s="82"/>
      <c r="B148" s="82"/>
      <c r="C148" s="82"/>
      <c r="D148" s="82"/>
      <c r="E148" s="82"/>
      <c r="F148" s="82"/>
      <c r="G148" s="142"/>
      <c r="H148" s="142"/>
      <c r="I148" s="164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</row>
    <row r="149" spans="1:29" ht="14">
      <c r="A149" s="82"/>
      <c r="B149" s="82"/>
      <c r="C149" s="82"/>
      <c r="D149" s="82"/>
      <c r="E149" s="82"/>
      <c r="F149" s="82"/>
      <c r="G149" s="142"/>
      <c r="H149" s="142"/>
      <c r="I149" s="164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</row>
    <row r="150" spans="1:29" ht="14">
      <c r="A150" s="82"/>
      <c r="B150" s="82"/>
      <c r="C150" s="82"/>
      <c r="D150" s="82"/>
      <c r="E150" s="82"/>
      <c r="F150" s="82"/>
      <c r="G150" s="142"/>
      <c r="H150" s="142"/>
      <c r="I150" s="164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</row>
    <row r="151" spans="1:29" ht="14">
      <c r="A151" s="82"/>
      <c r="B151" s="82"/>
      <c r="C151" s="82"/>
      <c r="D151" s="82"/>
      <c r="E151" s="82"/>
      <c r="F151" s="82"/>
      <c r="G151" s="142"/>
      <c r="H151" s="142"/>
      <c r="I151" s="164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</row>
    <row r="152" spans="1:29" ht="14">
      <c r="A152" s="82"/>
      <c r="B152" s="82"/>
      <c r="C152" s="82"/>
      <c r="D152" s="82"/>
      <c r="E152" s="82"/>
      <c r="F152" s="82"/>
      <c r="G152" s="142"/>
      <c r="H152" s="142"/>
      <c r="I152" s="164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</row>
    <row r="153" spans="1:29" ht="14">
      <c r="A153" s="82"/>
      <c r="B153" s="82"/>
      <c r="C153" s="82"/>
      <c r="D153" s="82"/>
      <c r="E153" s="82"/>
      <c r="F153" s="82"/>
      <c r="G153" s="142"/>
      <c r="H153" s="142"/>
      <c r="I153" s="164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</row>
    <row r="154" spans="1:29" ht="14">
      <c r="A154" s="82"/>
      <c r="B154" s="82"/>
      <c r="C154" s="82"/>
      <c r="D154" s="82"/>
      <c r="E154" s="82"/>
      <c r="F154" s="82"/>
      <c r="G154" s="142"/>
      <c r="H154" s="142"/>
      <c r="I154" s="164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</row>
    <row r="155" spans="1:29" ht="14">
      <c r="A155" s="82"/>
      <c r="B155" s="82"/>
      <c r="C155" s="82"/>
      <c r="D155" s="82"/>
      <c r="E155" s="82"/>
      <c r="F155" s="82"/>
      <c r="G155" s="142"/>
      <c r="H155" s="142"/>
      <c r="I155" s="164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</row>
    <row r="156" spans="1:29" ht="14">
      <c r="A156" s="82"/>
      <c r="B156" s="82"/>
      <c r="C156" s="82"/>
      <c r="D156" s="82"/>
      <c r="E156" s="82"/>
      <c r="F156" s="82"/>
      <c r="G156" s="142"/>
      <c r="H156" s="142"/>
      <c r="I156" s="164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</row>
    <row r="157" spans="1:29" ht="14">
      <c r="A157" s="82"/>
      <c r="B157" s="82"/>
      <c r="C157" s="82"/>
      <c r="D157" s="82"/>
      <c r="E157" s="82"/>
      <c r="F157" s="82"/>
      <c r="G157" s="142"/>
      <c r="H157" s="142"/>
      <c r="I157" s="164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</row>
    <row r="158" spans="1:29" ht="14">
      <c r="A158" s="82"/>
      <c r="B158" s="82"/>
      <c r="C158" s="82"/>
      <c r="D158" s="82"/>
      <c r="E158" s="82"/>
      <c r="F158" s="82"/>
      <c r="G158" s="142"/>
      <c r="H158" s="142"/>
      <c r="I158" s="164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</row>
    <row r="159" spans="1:29" ht="14">
      <c r="A159" s="82"/>
      <c r="B159" s="82"/>
      <c r="C159" s="82"/>
      <c r="D159" s="82"/>
      <c r="E159" s="82"/>
      <c r="F159" s="82"/>
      <c r="G159" s="142"/>
      <c r="H159" s="142"/>
      <c r="I159" s="164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</row>
    <row r="160" spans="1:29" ht="14">
      <c r="A160" s="82"/>
      <c r="B160" s="82"/>
      <c r="C160" s="82"/>
      <c r="D160" s="82"/>
      <c r="E160" s="82"/>
      <c r="F160" s="82"/>
      <c r="G160" s="142"/>
      <c r="H160" s="142"/>
      <c r="I160" s="164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</row>
    <row r="161" spans="1:29" ht="14">
      <c r="A161" s="82"/>
      <c r="B161" s="82"/>
      <c r="C161" s="82"/>
      <c r="D161" s="82"/>
      <c r="E161" s="82"/>
      <c r="F161" s="82"/>
      <c r="G161" s="142"/>
      <c r="H161" s="142"/>
      <c r="I161" s="164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</row>
    <row r="162" spans="1:29" ht="14">
      <c r="A162" s="82"/>
      <c r="B162" s="82"/>
      <c r="C162" s="82"/>
      <c r="D162" s="82"/>
      <c r="E162" s="82"/>
      <c r="F162" s="82"/>
      <c r="G162" s="142"/>
      <c r="H162" s="142"/>
      <c r="I162" s="164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</row>
    <row r="163" spans="1:29" ht="14">
      <c r="A163" s="82"/>
      <c r="B163" s="82"/>
      <c r="C163" s="82"/>
      <c r="D163" s="82"/>
      <c r="E163" s="82"/>
      <c r="F163" s="82"/>
      <c r="G163" s="142"/>
      <c r="H163" s="142"/>
      <c r="I163" s="164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</row>
    <row r="164" spans="1:29" ht="14">
      <c r="A164" s="82"/>
      <c r="B164" s="82"/>
      <c r="C164" s="82"/>
      <c r="D164" s="82"/>
      <c r="E164" s="82"/>
      <c r="F164" s="82"/>
      <c r="G164" s="142"/>
      <c r="H164" s="142"/>
      <c r="I164" s="164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</row>
    <row r="165" spans="1:29" ht="14">
      <c r="A165" s="82"/>
      <c r="B165" s="82"/>
      <c r="C165" s="82"/>
      <c r="D165" s="82"/>
      <c r="E165" s="82"/>
      <c r="F165" s="82"/>
      <c r="G165" s="142"/>
      <c r="H165" s="142"/>
      <c r="I165" s="164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</row>
    <row r="166" spans="1:29" ht="14">
      <c r="A166" s="82"/>
      <c r="B166" s="82"/>
      <c r="C166" s="82"/>
      <c r="D166" s="82"/>
      <c r="E166" s="82"/>
      <c r="F166" s="82"/>
      <c r="G166" s="142"/>
      <c r="H166" s="142"/>
      <c r="I166" s="164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</row>
    <row r="167" spans="1:29" ht="14">
      <c r="A167" s="82"/>
      <c r="B167" s="82"/>
      <c r="C167" s="82"/>
      <c r="D167" s="82"/>
      <c r="E167" s="82"/>
      <c r="F167" s="82"/>
      <c r="G167" s="142"/>
      <c r="H167" s="142"/>
      <c r="I167" s="164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</row>
    <row r="168" spans="1:29" ht="14">
      <c r="A168" s="82"/>
      <c r="B168" s="82"/>
      <c r="C168" s="82"/>
      <c r="D168" s="82"/>
      <c r="E168" s="82"/>
      <c r="F168" s="82"/>
      <c r="G168" s="142"/>
      <c r="H168" s="142"/>
      <c r="I168" s="164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</row>
    <row r="169" spans="1:29" ht="14">
      <c r="A169" s="82"/>
      <c r="B169" s="82"/>
      <c r="C169" s="82"/>
      <c r="D169" s="82"/>
      <c r="E169" s="82"/>
      <c r="F169" s="82"/>
      <c r="G169" s="142"/>
      <c r="H169" s="142"/>
      <c r="I169" s="164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</row>
    <row r="170" spans="1:29" ht="14">
      <c r="A170" s="82"/>
      <c r="B170" s="82"/>
      <c r="C170" s="82"/>
      <c r="D170" s="82"/>
      <c r="E170" s="82"/>
      <c r="F170" s="82"/>
      <c r="G170" s="142"/>
      <c r="H170" s="142"/>
      <c r="I170" s="164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</row>
    <row r="171" spans="1:29" ht="14">
      <c r="A171" s="82"/>
      <c r="B171" s="82"/>
      <c r="C171" s="82"/>
      <c r="D171" s="82"/>
      <c r="E171" s="82"/>
      <c r="F171" s="82"/>
      <c r="G171" s="142"/>
      <c r="H171" s="142"/>
      <c r="I171" s="164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</row>
    <row r="172" spans="1:29" ht="14">
      <c r="A172" s="82"/>
      <c r="B172" s="82"/>
      <c r="C172" s="82"/>
      <c r="D172" s="82"/>
      <c r="E172" s="82"/>
      <c r="F172" s="82"/>
      <c r="G172" s="142"/>
      <c r="H172" s="142"/>
      <c r="I172" s="164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</row>
    <row r="173" spans="1:29" ht="14">
      <c r="A173" s="82"/>
      <c r="B173" s="82"/>
      <c r="C173" s="82"/>
      <c r="D173" s="82"/>
      <c r="E173" s="82"/>
      <c r="F173" s="82"/>
      <c r="G173" s="142"/>
      <c r="H173" s="142"/>
      <c r="I173" s="164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</row>
    <row r="174" spans="1:29" ht="14">
      <c r="A174" s="82"/>
      <c r="B174" s="82"/>
      <c r="C174" s="82"/>
      <c r="D174" s="82"/>
      <c r="E174" s="82"/>
      <c r="F174" s="82"/>
      <c r="G174" s="142"/>
      <c r="H174" s="142"/>
      <c r="I174" s="164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</row>
    <row r="175" spans="1:29" ht="14">
      <c r="A175" s="82"/>
      <c r="B175" s="82"/>
      <c r="C175" s="82"/>
      <c r="D175" s="82"/>
      <c r="E175" s="82"/>
      <c r="F175" s="82"/>
      <c r="G175" s="142"/>
      <c r="H175" s="142"/>
      <c r="I175" s="164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</row>
    <row r="176" spans="1:29" ht="14">
      <c r="A176" s="82"/>
      <c r="B176" s="82"/>
      <c r="C176" s="82"/>
      <c r="D176" s="82"/>
      <c r="E176" s="82"/>
      <c r="F176" s="82"/>
      <c r="G176" s="142"/>
      <c r="H176" s="142"/>
      <c r="I176" s="164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</row>
    <row r="177" spans="1:29" ht="14">
      <c r="A177" s="82"/>
      <c r="B177" s="82"/>
      <c r="C177" s="82"/>
      <c r="D177" s="82"/>
      <c r="E177" s="82"/>
      <c r="F177" s="82"/>
      <c r="G177" s="142"/>
      <c r="H177" s="142"/>
      <c r="I177" s="164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</row>
    <row r="178" spans="1:29" ht="14">
      <c r="A178" s="82"/>
      <c r="B178" s="82"/>
      <c r="C178" s="82"/>
      <c r="D178" s="82"/>
      <c r="E178" s="82"/>
      <c r="F178" s="82"/>
      <c r="G178" s="142"/>
      <c r="H178" s="142"/>
      <c r="I178" s="164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</row>
    <row r="179" spans="1:29" ht="14">
      <c r="A179" s="82"/>
      <c r="B179" s="82"/>
      <c r="C179" s="82"/>
      <c r="D179" s="82"/>
      <c r="E179" s="82"/>
      <c r="F179" s="82"/>
      <c r="G179" s="142"/>
      <c r="H179" s="142"/>
      <c r="I179" s="164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</row>
    <row r="180" spans="1:29" ht="14">
      <c r="A180" s="82"/>
      <c r="B180" s="82"/>
      <c r="C180" s="82"/>
      <c r="D180" s="82"/>
      <c r="E180" s="82"/>
      <c r="F180" s="82"/>
      <c r="G180" s="142"/>
      <c r="H180" s="142"/>
      <c r="I180" s="164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</row>
    <row r="181" spans="1:29" ht="14">
      <c r="A181" s="82"/>
      <c r="B181" s="82"/>
      <c r="C181" s="82"/>
      <c r="D181" s="82"/>
      <c r="E181" s="82"/>
      <c r="F181" s="82"/>
      <c r="G181" s="142"/>
      <c r="H181" s="142"/>
      <c r="I181" s="164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</row>
    <row r="182" spans="1:29" ht="14">
      <c r="A182" s="82"/>
      <c r="B182" s="82"/>
      <c r="C182" s="82"/>
      <c r="D182" s="82"/>
      <c r="E182" s="82"/>
      <c r="F182" s="82"/>
      <c r="G182" s="142"/>
      <c r="H182" s="142"/>
      <c r="I182" s="164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</row>
    <row r="183" spans="1:29" ht="14">
      <c r="A183" s="82"/>
      <c r="B183" s="82"/>
      <c r="C183" s="82"/>
      <c r="D183" s="82"/>
      <c r="E183" s="82"/>
      <c r="F183" s="82"/>
      <c r="G183" s="142"/>
      <c r="H183" s="142"/>
      <c r="I183" s="164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</row>
    <row r="184" spans="1:29" ht="14">
      <c r="A184" s="82"/>
      <c r="B184" s="82"/>
      <c r="C184" s="82"/>
      <c r="D184" s="82"/>
      <c r="E184" s="82"/>
      <c r="F184" s="82"/>
      <c r="G184" s="142"/>
      <c r="H184" s="142"/>
      <c r="I184" s="164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</row>
    <row r="185" spans="1:29" ht="14">
      <c r="A185" s="82"/>
      <c r="B185" s="82"/>
      <c r="C185" s="82"/>
      <c r="D185" s="82"/>
      <c r="E185" s="82"/>
      <c r="F185" s="82"/>
      <c r="G185" s="142"/>
      <c r="H185" s="142"/>
      <c r="I185" s="164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</row>
    <row r="186" spans="1:29" ht="14">
      <c r="A186" s="82"/>
      <c r="B186" s="82"/>
      <c r="C186" s="82"/>
      <c r="D186" s="82"/>
      <c r="E186" s="82"/>
      <c r="F186" s="82"/>
      <c r="G186" s="142"/>
      <c r="H186" s="142"/>
      <c r="I186" s="164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</row>
    <row r="187" spans="1:29" ht="14">
      <c r="A187" s="82"/>
      <c r="B187" s="82"/>
      <c r="C187" s="82"/>
      <c r="D187" s="82"/>
      <c r="E187" s="82"/>
      <c r="F187" s="82"/>
      <c r="G187" s="142"/>
      <c r="H187" s="142"/>
      <c r="I187" s="164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</row>
    <row r="188" spans="1:29" ht="14">
      <c r="A188" s="82"/>
      <c r="B188" s="82"/>
      <c r="C188" s="82"/>
      <c r="D188" s="82"/>
      <c r="E188" s="82"/>
      <c r="F188" s="82"/>
      <c r="G188" s="142"/>
      <c r="H188" s="142"/>
      <c r="I188" s="164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</row>
    <row r="189" spans="1:29" ht="14">
      <c r="A189" s="82"/>
      <c r="B189" s="82"/>
      <c r="C189" s="82"/>
      <c r="D189" s="82"/>
      <c r="E189" s="82"/>
      <c r="F189" s="82"/>
      <c r="G189" s="142"/>
      <c r="H189" s="142"/>
      <c r="I189" s="164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</row>
    <row r="190" spans="1:29" ht="14">
      <c r="A190" s="82"/>
      <c r="B190" s="82"/>
      <c r="C190" s="82"/>
      <c r="D190" s="82"/>
      <c r="E190" s="82"/>
      <c r="F190" s="82"/>
      <c r="G190" s="142"/>
      <c r="H190" s="142"/>
      <c r="I190" s="164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</row>
    <row r="191" spans="1:29" ht="14">
      <c r="A191" s="82"/>
      <c r="B191" s="82"/>
      <c r="C191" s="82"/>
      <c r="D191" s="82"/>
      <c r="E191" s="82"/>
      <c r="F191" s="82"/>
      <c r="G191" s="142"/>
      <c r="H191" s="142"/>
      <c r="I191" s="164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</row>
    <row r="192" spans="1:29" ht="14">
      <c r="A192" s="82"/>
      <c r="B192" s="82"/>
      <c r="C192" s="82"/>
      <c r="D192" s="82"/>
      <c r="E192" s="82"/>
      <c r="F192" s="82"/>
      <c r="G192" s="142"/>
      <c r="H192" s="142"/>
      <c r="I192" s="164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</row>
    <row r="193" spans="1:29" ht="14">
      <c r="A193" s="82"/>
      <c r="B193" s="82"/>
      <c r="C193" s="82"/>
      <c r="D193" s="82"/>
      <c r="E193" s="82"/>
      <c r="F193" s="82"/>
      <c r="G193" s="142"/>
      <c r="H193" s="142"/>
      <c r="I193" s="164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</row>
    <row r="194" spans="1:29" ht="14">
      <c r="A194" s="82"/>
      <c r="B194" s="82"/>
      <c r="C194" s="82"/>
      <c r="D194" s="82"/>
      <c r="E194" s="82"/>
      <c r="F194" s="82"/>
      <c r="G194" s="142"/>
      <c r="H194" s="142"/>
      <c r="I194" s="164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</row>
    <row r="195" spans="1:29" ht="14">
      <c r="A195" s="82"/>
      <c r="B195" s="82"/>
      <c r="C195" s="82"/>
      <c r="D195" s="82"/>
      <c r="E195" s="82"/>
      <c r="F195" s="82"/>
      <c r="G195" s="142"/>
      <c r="H195" s="142"/>
      <c r="I195" s="164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</row>
    <row r="196" spans="1:29" ht="14">
      <c r="A196" s="82"/>
      <c r="B196" s="82"/>
      <c r="C196" s="82"/>
      <c r="D196" s="82"/>
      <c r="E196" s="82"/>
      <c r="F196" s="82"/>
      <c r="G196" s="142"/>
      <c r="H196" s="142"/>
      <c r="I196" s="164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</row>
    <row r="197" spans="1:29" ht="14">
      <c r="A197" s="82"/>
      <c r="B197" s="82"/>
      <c r="C197" s="82"/>
      <c r="D197" s="82"/>
      <c r="E197" s="82"/>
      <c r="F197" s="82"/>
      <c r="G197" s="142"/>
      <c r="H197" s="142"/>
      <c r="I197" s="164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</row>
    <row r="198" spans="1:29" ht="14">
      <c r="A198" s="82"/>
      <c r="B198" s="82"/>
      <c r="C198" s="82"/>
      <c r="D198" s="82"/>
      <c r="E198" s="82"/>
      <c r="F198" s="82"/>
      <c r="G198" s="142"/>
      <c r="H198" s="142"/>
      <c r="I198" s="164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</row>
    <row r="199" spans="1:29" ht="14">
      <c r="A199" s="82"/>
      <c r="B199" s="82"/>
      <c r="C199" s="82"/>
      <c r="D199" s="82"/>
      <c r="E199" s="82"/>
      <c r="F199" s="82"/>
      <c r="G199" s="142"/>
      <c r="H199" s="142"/>
      <c r="I199" s="164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</row>
    <row r="200" spans="1:29" ht="14">
      <c r="A200" s="82"/>
      <c r="B200" s="82"/>
      <c r="C200" s="82"/>
      <c r="D200" s="82"/>
      <c r="E200" s="82"/>
      <c r="F200" s="82"/>
      <c r="G200" s="142"/>
      <c r="H200" s="142"/>
      <c r="I200" s="164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</row>
    <row r="201" spans="1:29" ht="14">
      <c r="A201" s="82"/>
      <c r="B201" s="82"/>
      <c r="C201" s="82"/>
      <c r="D201" s="82"/>
      <c r="E201" s="82"/>
      <c r="F201" s="82"/>
      <c r="G201" s="142"/>
      <c r="H201" s="142"/>
      <c r="I201" s="164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</row>
    <row r="202" spans="1:29" ht="14">
      <c r="A202" s="82"/>
      <c r="B202" s="82"/>
      <c r="C202" s="82"/>
      <c r="D202" s="82"/>
      <c r="E202" s="82"/>
      <c r="F202" s="82"/>
      <c r="G202" s="142"/>
      <c r="H202" s="142"/>
      <c r="I202" s="164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</row>
    <row r="203" spans="1:29" ht="14">
      <c r="A203" s="82"/>
      <c r="B203" s="82"/>
      <c r="C203" s="82"/>
      <c r="D203" s="82"/>
      <c r="E203" s="82"/>
      <c r="F203" s="82"/>
      <c r="G203" s="142"/>
      <c r="H203" s="142"/>
      <c r="I203" s="164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</row>
    <row r="204" spans="1:29" ht="14">
      <c r="A204" s="82"/>
      <c r="B204" s="82"/>
      <c r="C204" s="82"/>
      <c r="D204" s="82"/>
      <c r="E204" s="82"/>
      <c r="F204" s="82"/>
      <c r="G204" s="142"/>
      <c r="H204" s="142"/>
      <c r="I204" s="164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</row>
    <row r="205" spans="1:29" ht="14">
      <c r="A205" s="82"/>
      <c r="B205" s="82"/>
      <c r="C205" s="82"/>
      <c r="D205" s="82"/>
      <c r="E205" s="82"/>
      <c r="F205" s="82"/>
      <c r="G205" s="142"/>
      <c r="H205" s="142"/>
      <c r="I205" s="164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</row>
    <row r="206" spans="1:29" ht="14">
      <c r="A206" s="82"/>
      <c r="B206" s="82"/>
      <c r="C206" s="82"/>
      <c r="D206" s="82"/>
      <c r="E206" s="82"/>
      <c r="F206" s="82"/>
      <c r="G206" s="142"/>
      <c r="H206" s="142"/>
      <c r="I206" s="164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</row>
    <row r="207" spans="1:29" ht="14">
      <c r="A207" s="82"/>
      <c r="B207" s="82"/>
      <c r="C207" s="82"/>
      <c r="D207" s="82"/>
      <c r="E207" s="82"/>
      <c r="F207" s="82"/>
      <c r="G207" s="142"/>
      <c r="H207" s="142"/>
      <c r="I207" s="164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</row>
    <row r="208" spans="1:29" ht="14">
      <c r="A208" s="82"/>
      <c r="B208" s="82"/>
      <c r="C208" s="82"/>
      <c r="D208" s="82"/>
      <c r="E208" s="82"/>
      <c r="F208" s="82"/>
      <c r="G208" s="142"/>
      <c r="H208" s="142"/>
      <c r="I208" s="164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</row>
    <row r="209" spans="1:29" ht="14">
      <c r="A209" s="82"/>
      <c r="B209" s="82"/>
      <c r="C209" s="82"/>
      <c r="D209" s="82"/>
      <c r="E209" s="82"/>
      <c r="F209" s="82"/>
      <c r="G209" s="142"/>
      <c r="H209" s="142"/>
      <c r="I209" s="164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</row>
    <row r="210" spans="1:29" ht="14">
      <c r="A210" s="82"/>
      <c r="B210" s="82"/>
      <c r="C210" s="82"/>
      <c r="D210" s="82"/>
      <c r="E210" s="82"/>
      <c r="F210" s="82"/>
      <c r="G210" s="142"/>
      <c r="H210" s="142"/>
      <c r="I210" s="164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</row>
    <row r="211" spans="1:29" ht="14">
      <c r="A211" s="82"/>
      <c r="B211" s="82"/>
      <c r="C211" s="82"/>
      <c r="D211" s="82"/>
      <c r="E211" s="82"/>
      <c r="F211" s="82"/>
      <c r="G211" s="142"/>
      <c r="H211" s="142"/>
      <c r="I211" s="164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</row>
    <row r="212" spans="1:29" ht="14">
      <c r="A212" s="82"/>
      <c r="B212" s="82"/>
      <c r="C212" s="82"/>
      <c r="D212" s="82"/>
      <c r="E212" s="82"/>
      <c r="F212" s="82"/>
      <c r="G212" s="142"/>
      <c r="H212" s="142"/>
      <c r="I212" s="164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14">
      <c r="A213" s="82"/>
      <c r="B213" s="82"/>
      <c r="C213" s="82"/>
      <c r="D213" s="82"/>
      <c r="E213" s="82"/>
      <c r="F213" s="82"/>
      <c r="G213" s="142"/>
      <c r="H213" s="142"/>
      <c r="I213" s="164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4">
      <c r="A214" s="82"/>
      <c r="B214" s="82"/>
      <c r="C214" s="82"/>
      <c r="D214" s="82"/>
      <c r="E214" s="82"/>
      <c r="F214" s="82"/>
      <c r="G214" s="142"/>
      <c r="H214" s="142"/>
      <c r="I214" s="164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</row>
    <row r="215" spans="1:29" ht="14">
      <c r="A215" s="82"/>
      <c r="B215" s="82"/>
      <c r="C215" s="82"/>
      <c r="D215" s="82"/>
      <c r="E215" s="82"/>
      <c r="F215" s="82"/>
      <c r="G215" s="142"/>
      <c r="H215" s="142"/>
      <c r="I215" s="164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</row>
    <row r="216" spans="1:29" ht="14">
      <c r="A216" s="82"/>
      <c r="B216" s="82"/>
      <c r="C216" s="82"/>
      <c r="D216" s="82"/>
      <c r="E216" s="82"/>
      <c r="F216" s="82"/>
      <c r="G216" s="142"/>
      <c r="H216" s="142"/>
      <c r="I216" s="164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</row>
    <row r="217" spans="1:29" ht="14">
      <c r="A217" s="82"/>
      <c r="B217" s="82"/>
      <c r="C217" s="82"/>
      <c r="D217" s="82"/>
      <c r="E217" s="82"/>
      <c r="F217" s="82"/>
      <c r="G217" s="142"/>
      <c r="H217" s="142"/>
      <c r="I217" s="164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4">
      <c r="A218" s="82"/>
      <c r="B218" s="82"/>
      <c r="C218" s="82"/>
      <c r="D218" s="82"/>
      <c r="E218" s="82"/>
      <c r="F218" s="82"/>
      <c r="G218" s="142"/>
      <c r="H218" s="142"/>
      <c r="I218" s="164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29" ht="14">
      <c r="A219" s="82"/>
      <c r="B219" s="82"/>
      <c r="C219" s="82"/>
      <c r="D219" s="82"/>
      <c r="E219" s="82"/>
      <c r="F219" s="82"/>
      <c r="G219" s="142"/>
      <c r="H219" s="142"/>
      <c r="I219" s="164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</row>
    <row r="220" spans="1:29" ht="14">
      <c r="A220" s="82"/>
      <c r="B220" s="82"/>
      <c r="C220" s="82"/>
      <c r="D220" s="82"/>
      <c r="E220" s="82"/>
      <c r="F220" s="82"/>
      <c r="G220" s="142"/>
      <c r="H220" s="142"/>
      <c r="I220" s="164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</row>
    <row r="221" spans="1:29" ht="14">
      <c r="A221" s="82"/>
      <c r="B221" s="82"/>
      <c r="C221" s="82"/>
      <c r="D221" s="82"/>
      <c r="E221" s="82"/>
      <c r="F221" s="82"/>
      <c r="G221" s="142"/>
      <c r="H221" s="142"/>
      <c r="I221" s="164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</row>
    <row r="222" spans="1:29" ht="14">
      <c r="A222" s="82"/>
      <c r="B222" s="82"/>
      <c r="C222" s="82"/>
      <c r="D222" s="82"/>
      <c r="E222" s="82"/>
      <c r="F222" s="82"/>
      <c r="G222" s="142"/>
      <c r="H222" s="142"/>
      <c r="I222" s="164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</row>
    <row r="223" spans="1:29" ht="14">
      <c r="A223" s="82"/>
      <c r="B223" s="82"/>
      <c r="C223" s="82"/>
      <c r="D223" s="82"/>
      <c r="E223" s="82"/>
      <c r="F223" s="82"/>
      <c r="G223" s="142"/>
      <c r="H223" s="142"/>
      <c r="I223" s="164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</row>
    <row r="224" spans="1:29" ht="14">
      <c r="A224" s="82"/>
      <c r="B224" s="82"/>
      <c r="C224" s="82"/>
      <c r="D224" s="82"/>
      <c r="E224" s="82"/>
      <c r="F224" s="82"/>
      <c r="G224" s="142"/>
      <c r="H224" s="142"/>
      <c r="I224" s="164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</row>
    <row r="225" spans="1:29" ht="14">
      <c r="A225" s="82"/>
      <c r="B225" s="82"/>
      <c r="C225" s="82"/>
      <c r="D225" s="82"/>
      <c r="E225" s="82"/>
      <c r="F225" s="82"/>
      <c r="G225" s="142"/>
      <c r="H225" s="142"/>
      <c r="I225" s="164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</row>
    <row r="226" spans="1:29" ht="14">
      <c r="A226" s="82"/>
      <c r="B226" s="82"/>
      <c r="C226" s="82"/>
      <c r="D226" s="82"/>
      <c r="E226" s="82"/>
      <c r="F226" s="82"/>
      <c r="G226" s="142"/>
      <c r="H226" s="142"/>
      <c r="I226" s="164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</row>
    <row r="227" spans="1:29" ht="14">
      <c r="A227" s="82"/>
      <c r="B227" s="82"/>
      <c r="C227" s="82"/>
      <c r="D227" s="82"/>
      <c r="E227" s="82"/>
      <c r="F227" s="82"/>
      <c r="G227" s="142"/>
      <c r="H227" s="142"/>
      <c r="I227" s="164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</row>
    <row r="228" spans="1:29" ht="14">
      <c r="A228" s="82"/>
      <c r="B228" s="82"/>
      <c r="C228" s="82"/>
      <c r="D228" s="82"/>
      <c r="E228" s="82"/>
      <c r="F228" s="82"/>
      <c r="G228" s="142"/>
      <c r="H228" s="142"/>
      <c r="I228" s="164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</row>
    <row r="229" spans="1:29" ht="14">
      <c r="A229" s="82"/>
      <c r="B229" s="82"/>
      <c r="C229" s="82"/>
      <c r="D229" s="82"/>
      <c r="E229" s="82"/>
      <c r="F229" s="82"/>
      <c r="G229" s="142"/>
      <c r="H229" s="142"/>
      <c r="I229" s="164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</row>
    <row r="230" spans="1:29" ht="14">
      <c r="A230" s="82"/>
      <c r="B230" s="82"/>
      <c r="C230" s="82"/>
      <c r="D230" s="82"/>
      <c r="E230" s="82"/>
      <c r="F230" s="82"/>
      <c r="G230" s="142"/>
      <c r="H230" s="142"/>
      <c r="I230" s="164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</row>
    <row r="231" spans="1:29" ht="14">
      <c r="A231" s="82"/>
      <c r="B231" s="82"/>
      <c r="C231" s="82"/>
      <c r="D231" s="82"/>
      <c r="E231" s="82"/>
      <c r="F231" s="82"/>
      <c r="G231" s="142"/>
      <c r="H231" s="142"/>
      <c r="I231" s="164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</row>
    <row r="232" spans="1:29" ht="14">
      <c r="A232" s="82"/>
      <c r="B232" s="82"/>
      <c r="C232" s="82"/>
      <c r="D232" s="82"/>
      <c r="E232" s="82"/>
      <c r="F232" s="82"/>
      <c r="G232" s="142"/>
      <c r="H232" s="142"/>
      <c r="I232" s="164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</row>
    <row r="233" spans="1:29" ht="14">
      <c r="A233" s="82"/>
      <c r="B233" s="82"/>
      <c r="C233" s="82"/>
      <c r="D233" s="82"/>
      <c r="E233" s="82"/>
      <c r="F233" s="82"/>
      <c r="G233" s="142"/>
      <c r="H233" s="142"/>
      <c r="I233" s="164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</row>
    <row r="234" spans="1:29" ht="14">
      <c r="A234" s="82"/>
      <c r="B234" s="82"/>
      <c r="C234" s="82"/>
      <c r="D234" s="82"/>
      <c r="E234" s="82"/>
      <c r="F234" s="82"/>
      <c r="G234" s="142"/>
      <c r="H234" s="142"/>
      <c r="I234" s="164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</row>
    <row r="235" spans="1:29" ht="14">
      <c r="A235" s="82"/>
      <c r="B235" s="82"/>
      <c r="C235" s="82"/>
      <c r="D235" s="82"/>
      <c r="E235" s="82"/>
      <c r="F235" s="82"/>
      <c r="G235" s="142"/>
      <c r="H235" s="142"/>
      <c r="I235" s="164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</row>
    <row r="236" spans="1:29" ht="14">
      <c r="A236" s="82"/>
      <c r="B236" s="82"/>
      <c r="C236" s="82"/>
      <c r="D236" s="82"/>
      <c r="E236" s="82"/>
      <c r="F236" s="82"/>
      <c r="G236" s="142"/>
      <c r="H236" s="142"/>
      <c r="I236" s="164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</row>
    <row r="237" spans="1:29" ht="14">
      <c r="A237" s="82"/>
      <c r="B237" s="82"/>
      <c r="C237" s="82"/>
      <c r="D237" s="82"/>
      <c r="E237" s="82"/>
      <c r="F237" s="82"/>
      <c r="G237" s="142"/>
      <c r="H237" s="142"/>
      <c r="I237" s="164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</row>
    <row r="238" spans="1:29" ht="14">
      <c r="A238" s="82"/>
      <c r="B238" s="82"/>
      <c r="C238" s="82"/>
      <c r="D238" s="82"/>
      <c r="E238" s="82"/>
      <c r="F238" s="82"/>
      <c r="G238" s="142"/>
      <c r="H238" s="142"/>
      <c r="I238" s="164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</row>
    <row r="239" spans="1:29" ht="14">
      <c r="A239" s="82"/>
      <c r="B239" s="82"/>
      <c r="C239" s="82"/>
      <c r="D239" s="82"/>
      <c r="E239" s="82"/>
      <c r="F239" s="82"/>
      <c r="G239" s="142"/>
      <c r="H239" s="142"/>
      <c r="I239" s="164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</row>
    <row r="240" spans="1:29" ht="14">
      <c r="A240" s="82"/>
      <c r="B240" s="82"/>
      <c r="C240" s="82"/>
      <c r="D240" s="82"/>
      <c r="E240" s="82"/>
      <c r="F240" s="82"/>
      <c r="G240" s="142"/>
      <c r="H240" s="142"/>
      <c r="I240" s="164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</row>
    <row r="241" spans="1:29" ht="14">
      <c r="A241" s="82"/>
      <c r="B241" s="82"/>
      <c r="C241" s="82"/>
      <c r="D241" s="82"/>
      <c r="E241" s="82"/>
      <c r="F241" s="82"/>
      <c r="G241" s="142"/>
      <c r="H241" s="142"/>
      <c r="I241" s="164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</row>
    <row r="242" spans="1:29" ht="14">
      <c r="A242" s="82"/>
      <c r="B242" s="82"/>
      <c r="C242" s="82"/>
      <c r="D242" s="82"/>
      <c r="E242" s="82"/>
      <c r="F242" s="82"/>
      <c r="G242" s="142"/>
      <c r="H242" s="142"/>
      <c r="I242" s="164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</row>
    <row r="243" spans="1:29" ht="14">
      <c r="A243" s="82"/>
      <c r="B243" s="82"/>
      <c r="C243" s="82"/>
      <c r="D243" s="82"/>
      <c r="E243" s="82"/>
      <c r="F243" s="82"/>
      <c r="G243" s="142"/>
      <c r="H243" s="142"/>
      <c r="I243" s="164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</row>
    <row r="244" spans="1:29" ht="14">
      <c r="A244" s="82"/>
      <c r="B244" s="82"/>
      <c r="C244" s="82"/>
      <c r="D244" s="82"/>
      <c r="E244" s="82"/>
      <c r="F244" s="82"/>
      <c r="G244" s="142"/>
      <c r="H244" s="142"/>
      <c r="I244" s="164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</row>
    <row r="245" spans="1:29" ht="14">
      <c r="A245" s="82"/>
      <c r="B245" s="82"/>
      <c r="C245" s="82"/>
      <c r="D245" s="82"/>
      <c r="E245" s="82"/>
      <c r="F245" s="82"/>
      <c r="G245" s="142"/>
      <c r="H245" s="142"/>
      <c r="I245" s="164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</row>
    <row r="246" spans="1:29" ht="14">
      <c r="A246" s="82"/>
      <c r="B246" s="82"/>
      <c r="C246" s="82"/>
      <c r="D246" s="82"/>
      <c r="E246" s="82"/>
      <c r="F246" s="82"/>
      <c r="G246" s="142"/>
      <c r="H246" s="142"/>
      <c r="I246" s="164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</row>
    <row r="247" spans="1:29" ht="14">
      <c r="A247" s="82"/>
      <c r="B247" s="82"/>
      <c r="C247" s="82"/>
      <c r="D247" s="82"/>
      <c r="E247" s="82"/>
      <c r="F247" s="82"/>
      <c r="G247" s="142"/>
      <c r="H247" s="142"/>
      <c r="I247" s="164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</row>
    <row r="248" spans="1:29" ht="14">
      <c r="A248" s="82"/>
      <c r="B248" s="82"/>
      <c r="C248" s="82"/>
      <c r="D248" s="82"/>
      <c r="E248" s="82"/>
      <c r="F248" s="82"/>
      <c r="G248" s="142"/>
      <c r="H248" s="142"/>
      <c r="I248" s="164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</row>
    <row r="249" spans="1:29" ht="14">
      <c r="A249" s="82"/>
      <c r="B249" s="82"/>
      <c r="C249" s="82"/>
      <c r="D249" s="82"/>
      <c r="E249" s="82"/>
      <c r="F249" s="82"/>
      <c r="G249" s="142"/>
      <c r="H249" s="142"/>
      <c r="I249" s="164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</row>
    <row r="250" spans="1:29" ht="14">
      <c r="A250" s="82"/>
      <c r="B250" s="82"/>
      <c r="C250" s="82"/>
      <c r="D250" s="82"/>
      <c r="E250" s="82"/>
      <c r="F250" s="82"/>
      <c r="G250" s="142"/>
      <c r="H250" s="142"/>
      <c r="I250" s="164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</row>
    <row r="251" spans="1:29" ht="14">
      <c r="A251" s="82"/>
      <c r="B251" s="82"/>
      <c r="C251" s="82"/>
      <c r="D251" s="82"/>
      <c r="E251" s="82"/>
      <c r="F251" s="82"/>
      <c r="G251" s="142"/>
      <c r="H251" s="142"/>
      <c r="I251" s="164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</row>
    <row r="252" spans="1:29" ht="14">
      <c r="A252" s="82"/>
      <c r="B252" s="82"/>
      <c r="C252" s="82"/>
      <c r="D252" s="82"/>
      <c r="E252" s="82"/>
      <c r="F252" s="82"/>
      <c r="G252" s="142"/>
      <c r="H252" s="142"/>
      <c r="I252" s="164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</row>
    <row r="253" spans="1:29" ht="14">
      <c r="A253" s="82"/>
      <c r="B253" s="82"/>
      <c r="C253" s="82"/>
      <c r="D253" s="82"/>
      <c r="E253" s="82"/>
      <c r="F253" s="82"/>
      <c r="G253" s="142"/>
      <c r="H253" s="142"/>
      <c r="I253" s="164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</row>
    <row r="254" spans="1:29" ht="14">
      <c r="A254" s="82"/>
      <c r="B254" s="82"/>
      <c r="C254" s="82"/>
      <c r="D254" s="82"/>
      <c r="E254" s="82"/>
      <c r="F254" s="82"/>
      <c r="G254" s="142"/>
      <c r="H254" s="142"/>
      <c r="I254" s="164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</row>
    <row r="255" spans="1:29" ht="14">
      <c r="A255" s="82"/>
      <c r="B255" s="82"/>
      <c r="C255" s="82"/>
      <c r="D255" s="82"/>
      <c r="E255" s="82"/>
      <c r="F255" s="82"/>
      <c r="G255" s="142"/>
      <c r="H255" s="142"/>
      <c r="I255" s="164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</row>
    <row r="256" spans="1:29" ht="14">
      <c r="A256" s="82"/>
      <c r="B256" s="82"/>
      <c r="C256" s="82"/>
      <c r="D256" s="82"/>
      <c r="E256" s="82"/>
      <c r="F256" s="82"/>
      <c r="G256" s="142"/>
      <c r="H256" s="142"/>
      <c r="I256" s="164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</row>
    <row r="257" spans="1:29" ht="14">
      <c r="A257" s="82"/>
      <c r="B257" s="82"/>
      <c r="C257" s="82"/>
      <c r="D257" s="82"/>
      <c r="E257" s="82"/>
      <c r="F257" s="82"/>
      <c r="G257" s="142"/>
      <c r="H257" s="142"/>
      <c r="I257" s="164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</row>
    <row r="258" spans="1:29" ht="14">
      <c r="A258" s="82"/>
      <c r="B258" s="82"/>
      <c r="C258" s="82"/>
      <c r="D258" s="82"/>
      <c r="E258" s="82"/>
      <c r="F258" s="82"/>
      <c r="G258" s="142"/>
      <c r="H258" s="142"/>
      <c r="I258" s="164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</row>
    <row r="259" spans="1:29" ht="14">
      <c r="A259" s="82"/>
      <c r="B259" s="82"/>
      <c r="C259" s="82"/>
      <c r="D259" s="82"/>
      <c r="E259" s="82"/>
      <c r="F259" s="82"/>
      <c r="G259" s="142"/>
      <c r="H259" s="142"/>
      <c r="I259" s="164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</row>
    <row r="260" spans="1:29" ht="14">
      <c r="A260" s="82"/>
      <c r="B260" s="82"/>
      <c r="C260" s="82"/>
      <c r="D260" s="82"/>
      <c r="E260" s="82"/>
      <c r="F260" s="82"/>
      <c r="G260" s="142"/>
      <c r="H260" s="142"/>
      <c r="I260" s="164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</row>
    <row r="261" spans="1:29" ht="14">
      <c r="A261" s="82"/>
      <c r="B261" s="82"/>
      <c r="C261" s="82"/>
      <c r="D261" s="82"/>
      <c r="E261" s="82"/>
      <c r="F261" s="82"/>
      <c r="G261" s="142"/>
      <c r="H261" s="142"/>
      <c r="I261" s="164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</row>
    <row r="262" spans="1:29" ht="14">
      <c r="A262" s="82"/>
      <c r="B262" s="82"/>
      <c r="C262" s="82"/>
      <c r="D262" s="82"/>
      <c r="E262" s="82"/>
      <c r="F262" s="82"/>
      <c r="G262" s="142"/>
      <c r="H262" s="142"/>
      <c r="I262" s="164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</row>
    <row r="263" spans="1:29" ht="14">
      <c r="A263" s="82"/>
      <c r="B263" s="82"/>
      <c r="C263" s="82"/>
      <c r="D263" s="82"/>
      <c r="E263" s="82"/>
      <c r="F263" s="82"/>
      <c r="G263" s="142"/>
      <c r="H263" s="142"/>
      <c r="I263" s="164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</row>
    <row r="264" spans="1:29" ht="14">
      <c r="A264" s="82"/>
      <c r="B264" s="82"/>
      <c r="C264" s="82"/>
      <c r="D264" s="82"/>
      <c r="E264" s="82"/>
      <c r="F264" s="82"/>
      <c r="G264" s="142"/>
      <c r="H264" s="142"/>
      <c r="I264" s="164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</row>
    <row r="265" spans="1:29" ht="14">
      <c r="A265" s="82"/>
      <c r="B265" s="82"/>
      <c r="C265" s="82"/>
      <c r="D265" s="82"/>
      <c r="E265" s="82"/>
      <c r="F265" s="82"/>
      <c r="G265" s="142"/>
      <c r="H265" s="142"/>
      <c r="I265" s="164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</row>
    <row r="266" spans="1:29" ht="14">
      <c r="A266" s="82"/>
      <c r="B266" s="82"/>
      <c r="C266" s="82"/>
      <c r="D266" s="82"/>
      <c r="E266" s="82"/>
      <c r="F266" s="82"/>
      <c r="G266" s="142"/>
      <c r="H266" s="142"/>
      <c r="I266" s="164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</row>
    <row r="267" spans="1:29" ht="14">
      <c r="A267" s="82"/>
      <c r="B267" s="82"/>
      <c r="C267" s="82"/>
      <c r="D267" s="82"/>
      <c r="E267" s="82"/>
      <c r="F267" s="82"/>
      <c r="G267" s="142"/>
      <c r="H267" s="142"/>
      <c r="I267" s="164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</row>
    <row r="268" spans="1:29" ht="14">
      <c r="A268" s="82"/>
      <c r="B268" s="82"/>
      <c r="C268" s="82"/>
      <c r="D268" s="82"/>
      <c r="E268" s="82"/>
      <c r="F268" s="82"/>
      <c r="G268" s="142"/>
      <c r="H268" s="142"/>
      <c r="I268" s="164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</row>
    <row r="269" spans="1:29" ht="14">
      <c r="A269" s="82"/>
      <c r="B269" s="82"/>
      <c r="C269" s="82"/>
      <c r="D269" s="82"/>
      <c r="E269" s="82"/>
      <c r="F269" s="82"/>
      <c r="G269" s="142"/>
      <c r="H269" s="142"/>
      <c r="I269" s="164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</row>
    <row r="270" spans="1:29" ht="14">
      <c r="A270" s="82"/>
      <c r="B270" s="82"/>
      <c r="C270" s="82"/>
      <c r="D270" s="82"/>
      <c r="E270" s="82"/>
      <c r="F270" s="82"/>
      <c r="G270" s="142"/>
      <c r="H270" s="142"/>
      <c r="I270" s="164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</row>
    <row r="271" spans="1:29" ht="14">
      <c r="A271" s="82"/>
      <c r="B271" s="82"/>
      <c r="C271" s="82"/>
      <c r="D271" s="82"/>
      <c r="E271" s="82"/>
      <c r="F271" s="82"/>
      <c r="G271" s="142"/>
      <c r="H271" s="142"/>
      <c r="I271" s="164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</row>
    <row r="272" spans="1:29" ht="14">
      <c r="A272" s="82"/>
      <c r="B272" s="82"/>
      <c r="C272" s="82"/>
      <c r="D272" s="82"/>
      <c r="E272" s="82"/>
      <c r="F272" s="82"/>
      <c r="G272" s="142"/>
      <c r="H272" s="142"/>
      <c r="I272" s="164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</row>
    <row r="273" spans="1:29" ht="14">
      <c r="A273" s="82"/>
      <c r="B273" s="82"/>
      <c r="C273" s="82"/>
      <c r="D273" s="82"/>
      <c r="E273" s="82"/>
      <c r="F273" s="82"/>
      <c r="G273" s="142"/>
      <c r="H273" s="142"/>
      <c r="I273" s="164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</row>
    <row r="274" spans="1:29" ht="14">
      <c r="A274" s="82"/>
      <c r="B274" s="82"/>
      <c r="C274" s="82"/>
      <c r="D274" s="82"/>
      <c r="E274" s="82"/>
      <c r="F274" s="82"/>
      <c r="G274" s="142"/>
      <c r="H274" s="142"/>
      <c r="I274" s="164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</row>
    <row r="275" spans="1:29" ht="14">
      <c r="A275" s="82"/>
      <c r="B275" s="82"/>
      <c r="C275" s="82"/>
      <c r="D275" s="82"/>
      <c r="E275" s="82"/>
      <c r="F275" s="82"/>
      <c r="G275" s="142"/>
      <c r="H275" s="142"/>
      <c r="I275" s="164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</row>
    <row r="276" spans="1:29" ht="14">
      <c r="A276" s="82"/>
      <c r="B276" s="82"/>
      <c r="C276" s="82"/>
      <c r="D276" s="82"/>
      <c r="E276" s="82"/>
      <c r="F276" s="82"/>
      <c r="G276" s="142"/>
      <c r="H276" s="142"/>
      <c r="I276" s="164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</row>
    <row r="277" spans="1:29" ht="14">
      <c r="A277" s="82"/>
      <c r="B277" s="82"/>
      <c r="C277" s="82"/>
      <c r="D277" s="82"/>
      <c r="E277" s="82"/>
      <c r="F277" s="82"/>
      <c r="G277" s="142"/>
      <c r="H277" s="142"/>
      <c r="I277" s="164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</row>
    <row r="278" spans="1:29" ht="14">
      <c r="A278" s="82"/>
      <c r="B278" s="82"/>
      <c r="C278" s="82"/>
      <c r="D278" s="82"/>
      <c r="E278" s="82"/>
      <c r="F278" s="82"/>
      <c r="G278" s="142"/>
      <c r="H278" s="142"/>
      <c r="I278" s="164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</row>
    <row r="279" spans="1:29" ht="14">
      <c r="A279" s="82"/>
      <c r="B279" s="82"/>
      <c r="C279" s="82"/>
      <c r="D279" s="82"/>
      <c r="E279" s="82"/>
      <c r="F279" s="82"/>
      <c r="G279" s="142"/>
      <c r="H279" s="142"/>
      <c r="I279" s="164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</row>
    <row r="280" spans="1:29" ht="14">
      <c r="A280" s="82"/>
      <c r="B280" s="82"/>
      <c r="C280" s="82"/>
      <c r="D280" s="82"/>
      <c r="E280" s="82"/>
      <c r="F280" s="82"/>
      <c r="G280" s="142"/>
      <c r="H280" s="142"/>
      <c r="I280" s="164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</row>
    <row r="281" spans="1:29" ht="14">
      <c r="A281" s="82"/>
      <c r="B281" s="82"/>
      <c r="C281" s="82"/>
      <c r="D281" s="82"/>
      <c r="E281" s="82"/>
      <c r="F281" s="82"/>
      <c r="G281" s="142"/>
      <c r="H281" s="142"/>
      <c r="I281" s="164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</row>
    <row r="282" spans="1:29" ht="14">
      <c r="A282" s="82"/>
      <c r="B282" s="82"/>
      <c r="C282" s="82"/>
      <c r="D282" s="82"/>
      <c r="E282" s="82"/>
      <c r="F282" s="82"/>
      <c r="G282" s="142"/>
      <c r="H282" s="142"/>
      <c r="I282" s="164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</row>
    <row r="283" spans="1:29" ht="14">
      <c r="A283" s="82"/>
      <c r="B283" s="82"/>
      <c r="C283" s="82"/>
      <c r="D283" s="82"/>
      <c r="E283" s="82"/>
      <c r="F283" s="82"/>
      <c r="G283" s="142"/>
      <c r="H283" s="142"/>
      <c r="I283" s="164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</row>
    <row r="284" spans="1:29" ht="14">
      <c r="A284" s="82"/>
      <c r="B284" s="82"/>
      <c r="C284" s="82"/>
      <c r="D284" s="82"/>
      <c r="E284" s="82"/>
      <c r="F284" s="82"/>
      <c r="G284" s="142"/>
      <c r="H284" s="142"/>
      <c r="I284" s="164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</row>
    <row r="285" spans="1:29" ht="14">
      <c r="A285" s="82"/>
      <c r="B285" s="82"/>
      <c r="C285" s="82"/>
      <c r="D285" s="82"/>
      <c r="E285" s="82"/>
      <c r="F285" s="82"/>
      <c r="G285" s="142"/>
      <c r="H285" s="142"/>
      <c r="I285" s="164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</row>
    <row r="286" spans="1:29" ht="14">
      <c r="A286" s="82"/>
      <c r="B286" s="82"/>
      <c r="C286" s="82"/>
      <c r="D286" s="82"/>
      <c r="E286" s="82"/>
      <c r="F286" s="82"/>
      <c r="G286" s="142"/>
      <c r="H286" s="142"/>
      <c r="I286" s="164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</row>
    <row r="287" spans="1:29" ht="14">
      <c r="A287" s="82"/>
      <c r="B287" s="82"/>
      <c r="C287" s="82"/>
      <c r="D287" s="82"/>
      <c r="E287" s="82"/>
      <c r="F287" s="82"/>
      <c r="G287" s="142"/>
      <c r="H287" s="142"/>
      <c r="I287" s="164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</row>
    <row r="288" spans="1:29" ht="14">
      <c r="A288" s="82"/>
      <c r="B288" s="82"/>
      <c r="C288" s="82"/>
      <c r="D288" s="82"/>
      <c r="E288" s="82"/>
      <c r="F288" s="82"/>
      <c r="G288" s="142"/>
      <c r="H288" s="142"/>
      <c r="I288" s="164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</row>
    <row r="289" spans="1:29" ht="14">
      <c r="A289" s="82"/>
      <c r="B289" s="82"/>
      <c r="C289" s="82"/>
      <c r="D289" s="82"/>
      <c r="E289" s="82"/>
      <c r="F289" s="82"/>
      <c r="G289" s="142"/>
      <c r="H289" s="142"/>
      <c r="I289" s="164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</row>
    <row r="290" spans="1:29" ht="14">
      <c r="A290" s="82"/>
      <c r="B290" s="82"/>
      <c r="C290" s="82"/>
      <c r="D290" s="82"/>
      <c r="E290" s="82"/>
      <c r="F290" s="82"/>
      <c r="G290" s="142"/>
      <c r="H290" s="142"/>
      <c r="I290" s="164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</row>
    <row r="291" spans="1:29" ht="14">
      <c r="A291" s="82"/>
      <c r="B291" s="82"/>
      <c r="C291" s="82"/>
      <c r="D291" s="82"/>
      <c r="E291" s="82"/>
      <c r="F291" s="82"/>
      <c r="G291" s="142"/>
      <c r="H291" s="142"/>
      <c r="I291" s="164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</row>
    <row r="292" spans="1:29" ht="14">
      <c r="A292" s="82"/>
      <c r="B292" s="82"/>
      <c r="C292" s="82"/>
      <c r="D292" s="82"/>
      <c r="E292" s="82"/>
      <c r="F292" s="82"/>
      <c r="G292" s="142"/>
      <c r="H292" s="142"/>
      <c r="I292" s="164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</row>
    <row r="293" spans="1:29" ht="14">
      <c r="A293" s="82"/>
      <c r="B293" s="82"/>
      <c r="C293" s="82"/>
      <c r="D293" s="82"/>
      <c r="E293" s="82"/>
      <c r="F293" s="82"/>
      <c r="G293" s="142"/>
      <c r="H293" s="142"/>
      <c r="I293" s="164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</row>
    <row r="294" spans="1:29" ht="14">
      <c r="A294" s="82"/>
      <c r="B294" s="82"/>
      <c r="C294" s="82"/>
      <c r="D294" s="82"/>
      <c r="E294" s="82"/>
      <c r="F294" s="82"/>
      <c r="G294" s="142"/>
      <c r="H294" s="142"/>
      <c r="I294" s="164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</row>
    <row r="295" spans="1:29" ht="14">
      <c r="A295" s="82"/>
      <c r="B295" s="82"/>
      <c r="C295" s="82"/>
      <c r="D295" s="82"/>
      <c r="E295" s="82"/>
      <c r="F295" s="82"/>
      <c r="G295" s="142"/>
      <c r="H295" s="142"/>
      <c r="I295" s="164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</row>
    <row r="296" spans="1:29" ht="14">
      <c r="A296" s="82"/>
      <c r="B296" s="82"/>
      <c r="C296" s="82"/>
      <c r="D296" s="82"/>
      <c r="E296" s="82"/>
      <c r="F296" s="82"/>
      <c r="G296" s="142"/>
      <c r="H296" s="142"/>
      <c r="I296" s="164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</row>
    <row r="297" spans="1:29" ht="14">
      <c r="A297" s="82"/>
      <c r="B297" s="82"/>
      <c r="C297" s="82"/>
      <c r="D297" s="82"/>
      <c r="E297" s="82"/>
      <c r="F297" s="82"/>
      <c r="G297" s="142"/>
      <c r="H297" s="142"/>
      <c r="I297" s="164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</row>
    <row r="298" spans="1:29" ht="14">
      <c r="A298" s="82"/>
      <c r="B298" s="82"/>
      <c r="C298" s="82"/>
      <c r="D298" s="82"/>
      <c r="E298" s="82"/>
      <c r="F298" s="82"/>
      <c r="G298" s="142"/>
      <c r="H298" s="142"/>
      <c r="I298" s="164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</row>
    <row r="299" spans="1:29" ht="14">
      <c r="A299" s="82"/>
      <c r="B299" s="82"/>
      <c r="C299" s="82"/>
      <c r="D299" s="82"/>
      <c r="E299" s="82"/>
      <c r="F299" s="82"/>
      <c r="G299" s="142"/>
      <c r="H299" s="142"/>
      <c r="I299" s="164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</row>
    <row r="300" spans="1:29" ht="14">
      <c r="A300" s="82"/>
      <c r="B300" s="82"/>
      <c r="C300" s="82"/>
      <c r="D300" s="82"/>
      <c r="E300" s="82"/>
      <c r="F300" s="82"/>
      <c r="G300" s="142"/>
      <c r="H300" s="142"/>
      <c r="I300" s="164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</row>
    <row r="301" spans="1:29" ht="14">
      <c r="A301" s="82"/>
      <c r="B301" s="82"/>
      <c r="C301" s="82"/>
      <c r="D301" s="82"/>
      <c r="E301" s="82"/>
      <c r="F301" s="82"/>
      <c r="G301" s="142"/>
      <c r="H301" s="142"/>
      <c r="I301" s="164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</row>
    <row r="302" spans="1:29" ht="14">
      <c r="A302" s="82"/>
      <c r="B302" s="82"/>
      <c r="C302" s="82"/>
      <c r="D302" s="82"/>
      <c r="E302" s="82"/>
      <c r="F302" s="82"/>
      <c r="G302" s="142"/>
      <c r="H302" s="142"/>
      <c r="I302" s="164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</row>
    <row r="303" spans="1:29" ht="14">
      <c r="A303" s="82"/>
      <c r="B303" s="82"/>
      <c r="C303" s="82"/>
      <c r="D303" s="82"/>
      <c r="E303" s="82"/>
      <c r="F303" s="82"/>
      <c r="G303" s="142"/>
      <c r="H303" s="142"/>
      <c r="I303" s="164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</row>
    <row r="304" spans="1:29" ht="14">
      <c r="A304" s="82"/>
      <c r="B304" s="82"/>
      <c r="C304" s="82"/>
      <c r="D304" s="82"/>
      <c r="E304" s="82"/>
      <c r="F304" s="82"/>
      <c r="G304" s="142"/>
      <c r="H304" s="142"/>
      <c r="I304" s="164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</row>
    <row r="305" spans="1:29" ht="14">
      <c r="A305" s="82"/>
      <c r="B305" s="82"/>
      <c r="C305" s="82"/>
      <c r="D305" s="82"/>
      <c r="E305" s="82"/>
      <c r="F305" s="82"/>
      <c r="G305" s="142"/>
      <c r="H305" s="142"/>
      <c r="I305" s="164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</row>
    <row r="306" spans="1:29" ht="14">
      <c r="A306" s="82"/>
      <c r="B306" s="82"/>
      <c r="C306" s="82"/>
      <c r="D306" s="82"/>
      <c r="E306" s="82"/>
      <c r="F306" s="82"/>
      <c r="G306" s="142"/>
      <c r="H306" s="142"/>
      <c r="I306" s="164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</row>
    <row r="307" spans="1:29" ht="14">
      <c r="A307" s="82"/>
      <c r="B307" s="82"/>
      <c r="C307" s="82"/>
      <c r="D307" s="82"/>
      <c r="E307" s="82"/>
      <c r="F307" s="82"/>
      <c r="G307" s="142"/>
      <c r="H307" s="142"/>
      <c r="I307" s="164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</row>
    <row r="308" spans="1:29" ht="14">
      <c r="A308" s="82"/>
      <c r="B308" s="82"/>
      <c r="C308" s="82"/>
      <c r="D308" s="82"/>
      <c r="E308" s="82"/>
      <c r="F308" s="82"/>
      <c r="G308" s="142"/>
      <c r="H308" s="142"/>
      <c r="I308" s="164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</row>
    <row r="309" spans="1:29" ht="14">
      <c r="A309" s="82"/>
      <c r="B309" s="82"/>
      <c r="C309" s="82"/>
      <c r="D309" s="82"/>
      <c r="E309" s="82"/>
      <c r="F309" s="82"/>
      <c r="G309" s="142"/>
      <c r="H309" s="142"/>
      <c r="I309" s="164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</row>
    <row r="310" spans="1:29" ht="14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</row>
    <row r="311" spans="1:29" ht="14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</row>
    <row r="312" spans="1:29" ht="14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</row>
    <row r="313" spans="1:29" ht="14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</row>
    <row r="314" spans="1:29" ht="14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</row>
    <row r="315" spans="1:29" ht="14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</row>
    <row r="316" spans="1:29" ht="14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</row>
    <row r="317" spans="1:29" ht="14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</row>
    <row r="318" spans="1:29" ht="14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</row>
    <row r="319" spans="1:29" ht="14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</row>
    <row r="320" spans="1:29" ht="14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</row>
    <row r="321" spans="1:29" ht="14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</row>
    <row r="322" spans="1:29" ht="14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</row>
    <row r="323" spans="1:29" ht="14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</row>
    <row r="324" spans="1:29" ht="14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</row>
    <row r="325" spans="1:29" ht="14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</row>
    <row r="326" spans="1:29" ht="14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</row>
    <row r="327" spans="1:29" ht="14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</row>
    <row r="328" spans="1:29" ht="14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</row>
    <row r="329" spans="1:29" ht="14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</row>
    <row r="330" spans="1:29" ht="14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</row>
    <row r="331" spans="1:29" ht="14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</row>
    <row r="332" spans="1:29" ht="14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</row>
    <row r="333" spans="1:29" ht="14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</row>
    <row r="334" spans="1:29" ht="14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</row>
    <row r="335" spans="1:29" ht="14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</row>
    <row r="336" spans="1:29" ht="14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</row>
    <row r="337" spans="1:29" ht="14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</row>
    <row r="338" spans="1:29" ht="14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</row>
    <row r="339" spans="1:29" ht="14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</row>
    <row r="340" spans="1:29" ht="14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</row>
    <row r="341" spans="1:29" ht="14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</row>
    <row r="342" spans="1:29" ht="14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</row>
    <row r="343" spans="1:29" ht="14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</row>
    <row r="344" spans="1:29" ht="14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</row>
    <row r="345" spans="1:29" ht="14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</row>
    <row r="346" spans="1:29" ht="14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</row>
    <row r="347" spans="1:29" ht="14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</row>
    <row r="348" spans="1:29" ht="14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</row>
    <row r="349" spans="1:29" ht="14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</row>
    <row r="350" spans="1:29" ht="14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</row>
    <row r="351" spans="1:29" ht="14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</row>
    <row r="352" spans="1:29" ht="14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</row>
    <row r="353" spans="1:29" ht="14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</row>
    <row r="354" spans="1:29" ht="14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</row>
    <row r="355" spans="1:29" ht="14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</row>
    <row r="356" spans="1:29" ht="14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</row>
    <row r="357" spans="1:29" ht="14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</row>
    <row r="358" spans="1:29" ht="14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</row>
    <row r="359" spans="1:29" ht="14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</row>
    <row r="360" spans="1:29" ht="14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</row>
    <row r="361" spans="1:29" ht="14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</row>
    <row r="362" spans="1:29" ht="14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</row>
    <row r="363" spans="1:29" ht="14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</row>
    <row r="364" spans="1:29" ht="14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</row>
    <row r="365" spans="1:29" ht="14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</row>
    <row r="366" spans="1:29" ht="14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</row>
    <row r="367" spans="1:29" ht="14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</row>
    <row r="368" spans="1:29" ht="14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</row>
    <row r="369" spans="1:29" ht="14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</row>
    <row r="370" spans="1:29" ht="14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</row>
    <row r="371" spans="1:29" ht="14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</row>
    <row r="372" spans="1:29" ht="14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</row>
    <row r="373" spans="1:29" ht="14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</row>
    <row r="374" spans="1:29" ht="14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</row>
    <row r="375" spans="1:29" ht="14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</row>
    <row r="376" spans="1:29" ht="14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</row>
    <row r="377" spans="1:29" ht="14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</row>
    <row r="378" spans="1:29" ht="14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</row>
    <row r="379" spans="1:29" ht="14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</row>
    <row r="380" spans="1:29" ht="14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</row>
    <row r="381" spans="1:29" ht="14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</row>
    <row r="382" spans="1:29" ht="14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</row>
    <row r="383" spans="1:29" ht="14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</row>
    <row r="384" spans="1:29" ht="14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</row>
    <row r="385" spans="1:29" ht="14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</row>
    <row r="386" spans="1:29" ht="14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</row>
    <row r="387" spans="1:29" ht="14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</row>
    <row r="388" spans="1:29" ht="14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</row>
    <row r="389" spans="1:29" ht="14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</row>
    <row r="390" spans="1:29" ht="14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</row>
    <row r="391" spans="1:29" ht="14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</row>
    <row r="392" spans="1:29" ht="14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</row>
    <row r="393" spans="1:29" ht="14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</row>
    <row r="394" spans="1:29" ht="14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</row>
    <row r="395" spans="1:29" ht="14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</row>
    <row r="396" spans="1:29" ht="14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</row>
    <row r="397" spans="1:29" ht="14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</row>
    <row r="398" spans="1:29" ht="14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</row>
    <row r="399" spans="1:29" ht="14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</row>
    <row r="400" spans="1:29" ht="14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</row>
    <row r="401" spans="1:29" ht="14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</row>
    <row r="402" spans="1:29" ht="14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</row>
    <row r="403" spans="1:29" ht="14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</row>
    <row r="404" spans="1:29" ht="14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</row>
    <row r="405" spans="1:29" ht="14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</row>
    <row r="406" spans="1:29" ht="14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</row>
    <row r="407" spans="1:29" ht="14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</row>
    <row r="408" spans="1:29" ht="14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</row>
    <row r="409" spans="1:29" ht="14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</row>
    <row r="410" spans="1:29" ht="14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</row>
    <row r="411" spans="1:29" ht="14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</row>
    <row r="412" spans="1:29" ht="14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</row>
    <row r="413" spans="1:29" ht="14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</row>
    <row r="414" spans="1:29" ht="14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</row>
    <row r="415" spans="1:29" ht="14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</row>
    <row r="416" spans="1:29" ht="14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</row>
    <row r="417" spans="1:29" ht="14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</row>
    <row r="418" spans="1:29" ht="14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</row>
    <row r="419" spans="1:29" ht="14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</row>
    <row r="420" spans="1:29" ht="14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</row>
    <row r="421" spans="1:29" ht="14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</row>
    <row r="422" spans="1:29" ht="14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</row>
    <row r="423" spans="1:29" ht="14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</row>
    <row r="424" spans="1:29" ht="14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</row>
    <row r="425" spans="1:29" ht="14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</row>
    <row r="426" spans="1:29" ht="14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</row>
    <row r="427" spans="1:29" ht="14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</row>
    <row r="428" spans="1:29" ht="14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</row>
    <row r="429" spans="1:29" ht="14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</row>
    <row r="430" spans="1:29" ht="14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</row>
    <row r="431" spans="1:29" ht="14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</row>
    <row r="432" spans="1:29" ht="14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</row>
    <row r="433" spans="1:29" ht="14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</row>
    <row r="434" spans="1:29" ht="14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</row>
    <row r="435" spans="1:29" ht="14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</row>
    <row r="436" spans="1:29" ht="14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</row>
    <row r="437" spans="1:29" ht="14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</row>
    <row r="438" spans="1:29" ht="14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</row>
    <row r="439" spans="1:29" ht="14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</row>
    <row r="440" spans="1:29" ht="14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</row>
    <row r="441" spans="1:29" ht="14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</row>
    <row r="442" spans="1:29" ht="14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</row>
    <row r="443" spans="1:29" ht="14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</row>
    <row r="444" spans="1:29" ht="14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</row>
    <row r="445" spans="1:29" ht="14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</row>
    <row r="446" spans="1:29" ht="14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</row>
    <row r="447" spans="1:29" ht="14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</row>
    <row r="448" spans="1:29" ht="14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</row>
    <row r="449" spans="1:29" ht="14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</row>
    <row r="450" spans="1:29" ht="14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</row>
    <row r="451" spans="1:29" ht="14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</row>
    <row r="452" spans="1:29" ht="14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</row>
    <row r="453" spans="1:29" ht="14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</row>
    <row r="454" spans="1:29" ht="14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</row>
    <row r="455" spans="1:29" ht="14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</row>
    <row r="456" spans="1:29" ht="14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</row>
    <row r="457" spans="1:29" ht="14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</row>
    <row r="458" spans="1:29" ht="14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</row>
    <row r="459" spans="1:29" ht="14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</row>
    <row r="460" spans="1:29" ht="14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</row>
    <row r="461" spans="1:29" ht="14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</row>
    <row r="462" spans="1:29" ht="14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</row>
    <row r="463" spans="1:29" ht="14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</row>
    <row r="464" spans="1:29" ht="14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</row>
    <row r="465" spans="1:29" ht="14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</row>
    <row r="466" spans="1:29" ht="14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</row>
    <row r="467" spans="1:29" ht="14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</row>
    <row r="468" spans="1:29" ht="14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</row>
    <row r="469" spans="1:29" ht="14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</row>
    <row r="470" spans="1:29" ht="14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</row>
    <row r="471" spans="1:29" ht="14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</row>
    <row r="472" spans="1:29" ht="14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</row>
    <row r="473" spans="1:29" ht="14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</row>
    <row r="474" spans="1:29" ht="14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</row>
    <row r="475" spans="1:29" ht="14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</row>
    <row r="476" spans="1:29" ht="14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</row>
    <row r="477" spans="1:29" ht="14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</row>
    <row r="478" spans="1:29" ht="14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</row>
    <row r="479" spans="1:29" ht="14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</row>
    <row r="480" spans="1:29" ht="14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</row>
    <row r="481" spans="1:29" ht="14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</row>
    <row r="482" spans="1:29" ht="14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</row>
    <row r="483" spans="1:29" ht="14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</row>
    <row r="484" spans="1:29" ht="14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</row>
    <row r="485" spans="1:29" ht="14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</row>
    <row r="486" spans="1:29" ht="14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</row>
    <row r="487" spans="1:29" ht="14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</row>
    <row r="488" spans="1:29" ht="14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</row>
    <row r="489" spans="1:29" ht="14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</row>
    <row r="490" spans="1:29" ht="14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</row>
    <row r="491" spans="1:29" ht="14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</row>
    <row r="492" spans="1:29" ht="14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</row>
    <row r="493" spans="1:29" ht="14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</row>
    <row r="494" spans="1:29" ht="14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</row>
    <row r="495" spans="1:29" ht="14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</row>
    <row r="496" spans="1:29" ht="14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</row>
    <row r="497" spans="1:29" ht="14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</row>
    <row r="498" spans="1:29" ht="14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</row>
    <row r="499" spans="1:29" ht="14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</row>
    <row r="500" spans="1:29" ht="14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</row>
    <row r="501" spans="1:29" ht="14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</row>
    <row r="502" spans="1:29" ht="14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</row>
    <row r="503" spans="1:29" ht="14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</row>
    <row r="504" spans="1:29" ht="14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</row>
    <row r="505" spans="1:29" ht="14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</row>
    <row r="506" spans="1:29" ht="14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</row>
    <row r="507" spans="1:29" ht="14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</row>
    <row r="508" spans="1:29" ht="14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</row>
    <row r="509" spans="1:29" ht="14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</row>
    <row r="510" spans="1:29" ht="14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</row>
    <row r="511" spans="1:29" ht="14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</row>
    <row r="512" spans="1:29" ht="14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</row>
    <row r="513" spans="1:29" ht="14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</row>
    <row r="514" spans="1:29" ht="14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</row>
    <row r="515" spans="1:29" ht="14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</row>
    <row r="516" spans="1:29" ht="14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</row>
    <row r="517" spans="1:29" ht="14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</row>
    <row r="518" spans="1:29" ht="14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</row>
    <row r="519" spans="1:29" ht="14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</row>
    <row r="520" spans="1:29" ht="14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</row>
    <row r="521" spans="1:29" ht="14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</row>
    <row r="522" spans="1:29" ht="14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</row>
    <row r="523" spans="1:29" ht="14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</row>
    <row r="524" spans="1:29" ht="14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</row>
    <row r="525" spans="1:29" ht="14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</row>
    <row r="526" spans="1:29" ht="14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</row>
    <row r="527" spans="1:29" ht="14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</row>
    <row r="528" spans="1:29" ht="14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</row>
    <row r="529" spans="1:29" ht="14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</row>
    <row r="530" spans="1:29" ht="14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</row>
    <row r="531" spans="1:29" ht="14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</row>
    <row r="532" spans="1:29" ht="14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</row>
    <row r="533" spans="1:29" ht="14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</row>
    <row r="534" spans="1:29" ht="14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</row>
    <row r="535" spans="1:29" ht="14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</row>
    <row r="536" spans="1:29" ht="14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</row>
    <row r="537" spans="1:29" ht="14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</row>
    <row r="538" spans="1:29" ht="14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</row>
    <row r="539" spans="1:29" ht="14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</row>
    <row r="540" spans="1:29" ht="14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</row>
    <row r="541" spans="1:29" ht="14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</row>
    <row r="542" spans="1:29" ht="14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</row>
    <row r="543" spans="1:29" ht="14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</row>
    <row r="544" spans="1:29" ht="14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</row>
    <row r="545" spans="1:29" ht="14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</row>
    <row r="546" spans="1:29" ht="14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</row>
    <row r="547" spans="1:29" ht="14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</row>
    <row r="548" spans="1:29" ht="14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</row>
    <row r="549" spans="1:29" ht="14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</row>
    <row r="550" spans="1:29" ht="14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</row>
    <row r="551" spans="1:29" ht="14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</row>
    <row r="552" spans="1:29" ht="14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</row>
    <row r="553" spans="1:29" ht="14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</row>
    <row r="554" spans="1:29" ht="14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</row>
    <row r="555" spans="1:29" ht="14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</row>
    <row r="556" spans="1:29" ht="14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</row>
    <row r="557" spans="1:29" ht="14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</row>
    <row r="558" spans="1:29" ht="14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</row>
    <row r="559" spans="1:29" ht="14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</row>
    <row r="560" spans="1:29" ht="14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</row>
    <row r="561" spans="1:29" ht="14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</row>
    <row r="562" spans="1:29" ht="14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</row>
    <row r="563" spans="1:29" ht="14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</row>
    <row r="564" spans="1:29" ht="14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</row>
    <row r="565" spans="1:29" ht="14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</row>
    <row r="566" spans="1:29" ht="14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</row>
    <row r="567" spans="1:29" ht="14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</row>
    <row r="568" spans="1:29" ht="14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</row>
    <row r="569" spans="1:29" ht="14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</row>
    <row r="570" spans="1:29" ht="14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</row>
    <row r="571" spans="1:29" ht="14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</row>
    <row r="572" spans="1:29" ht="14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</row>
    <row r="573" spans="1:29" ht="14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</row>
    <row r="574" spans="1:29" ht="14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</row>
    <row r="575" spans="1:29" ht="14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</row>
    <row r="576" spans="1:29" ht="14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</row>
    <row r="577" spans="1:29" ht="14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</row>
    <row r="578" spans="1:29" ht="14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</row>
    <row r="579" spans="1:29" ht="14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</row>
    <row r="580" spans="1:29" ht="14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</row>
    <row r="581" spans="1:29" ht="14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</row>
    <row r="582" spans="1:29" ht="14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</row>
    <row r="583" spans="1:29" ht="14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</row>
    <row r="584" spans="1:29" ht="14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</row>
    <row r="585" spans="1:29" ht="14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</row>
    <row r="586" spans="1:29" ht="14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</row>
    <row r="587" spans="1:29" ht="14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</row>
    <row r="588" spans="1:29" ht="14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</row>
    <row r="589" spans="1:29" ht="14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</row>
    <row r="590" spans="1:29" ht="14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</row>
    <row r="591" spans="1:29" ht="14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</row>
    <row r="592" spans="1:29" ht="14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</row>
    <row r="593" spans="1:29" ht="14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</row>
    <row r="594" spans="1:29" ht="14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</row>
    <row r="595" spans="1:29" ht="14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</row>
    <row r="596" spans="1:29" ht="14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</row>
    <row r="597" spans="1:29" ht="14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</row>
    <row r="598" spans="1:29" ht="14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</row>
    <row r="599" spans="1:29" ht="14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</row>
    <row r="600" spans="1:29" ht="14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</row>
    <row r="601" spans="1:29" ht="14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</row>
    <row r="602" spans="1:29" ht="14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</row>
    <row r="603" spans="1:29" ht="14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</row>
    <row r="604" spans="1:29" ht="14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</row>
    <row r="605" spans="1:29" ht="14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</row>
    <row r="606" spans="1:29" ht="14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</row>
    <row r="607" spans="1:29" ht="14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</row>
    <row r="608" spans="1:29" ht="14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</row>
    <row r="609" spans="1:29" ht="14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</row>
    <row r="610" spans="1:29" ht="14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</row>
    <row r="611" spans="1:29" ht="14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</row>
    <row r="612" spans="1:29" ht="14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</row>
    <row r="613" spans="1:29" ht="14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</row>
    <row r="614" spans="1:29" ht="14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</row>
    <row r="615" spans="1:29" ht="14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</row>
    <row r="616" spans="1:29" ht="14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</row>
    <row r="617" spans="1:29" ht="14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</row>
    <row r="618" spans="1:29" ht="14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</row>
    <row r="619" spans="1:29" ht="14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</row>
    <row r="620" spans="1:29" ht="14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</row>
    <row r="621" spans="1:29" ht="14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</row>
    <row r="622" spans="1:29" ht="14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</row>
    <row r="623" spans="1:29" ht="14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</row>
    <row r="624" spans="1:29" ht="14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</row>
    <row r="625" spans="1:29" ht="14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</row>
    <row r="626" spans="1:29" ht="14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</row>
    <row r="627" spans="1:29" ht="14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</row>
    <row r="628" spans="1:29" ht="14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</row>
    <row r="629" spans="1:29" ht="14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</row>
    <row r="630" spans="1:29" ht="14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</row>
    <row r="631" spans="1:29" ht="14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</row>
    <row r="632" spans="1:29" ht="14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</row>
    <row r="633" spans="1:29" ht="14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</row>
    <row r="634" spans="1:29" ht="14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</row>
    <row r="635" spans="1:29" ht="14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</row>
    <row r="636" spans="1:29" ht="14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</row>
    <row r="637" spans="1:29" ht="14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</row>
    <row r="638" spans="1:29" ht="14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</row>
    <row r="639" spans="1:29" ht="14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</row>
    <row r="640" spans="1:29" ht="14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</row>
    <row r="641" spans="1:29" ht="14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</row>
    <row r="642" spans="1:29" ht="14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</row>
    <row r="643" spans="1:29" ht="14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</row>
    <row r="644" spans="1:29" ht="14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</row>
    <row r="645" spans="1:29" ht="14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</row>
    <row r="646" spans="1:29" ht="14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</row>
    <row r="647" spans="1:29" ht="14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</row>
    <row r="648" spans="1:29" ht="14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</row>
    <row r="649" spans="1:29" ht="14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</row>
    <row r="650" spans="1:29" ht="14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</row>
    <row r="651" spans="1:29" ht="14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</row>
    <row r="652" spans="1:29" ht="14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</row>
    <row r="653" spans="1:29" ht="14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</row>
    <row r="654" spans="1:29" ht="14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</row>
    <row r="655" spans="1:29" ht="14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</row>
    <row r="656" spans="1:29" ht="14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</row>
    <row r="657" spans="1:29" ht="14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</row>
    <row r="658" spans="1:29" ht="14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</row>
    <row r="659" spans="1:29" ht="14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</row>
    <row r="660" spans="1:29" ht="14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</row>
    <row r="661" spans="1:29" ht="14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</row>
    <row r="662" spans="1:29" ht="14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</row>
    <row r="663" spans="1:29" ht="14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</row>
    <row r="664" spans="1:29" ht="14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</row>
    <row r="665" spans="1:29" ht="14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</row>
    <row r="666" spans="1:29" ht="14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</row>
    <row r="667" spans="1:29" ht="14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</row>
    <row r="668" spans="1:29" ht="14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</row>
    <row r="669" spans="1:29" ht="14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</row>
    <row r="670" spans="1:29" ht="14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</row>
    <row r="671" spans="1:29" ht="14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</row>
    <row r="672" spans="1:29" ht="14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</row>
    <row r="673" spans="1:29" ht="14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</row>
    <row r="674" spans="1:29" ht="14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</row>
    <row r="675" spans="1:29" ht="14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</row>
    <row r="676" spans="1:29" ht="14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</row>
    <row r="677" spans="1:29" ht="14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</row>
    <row r="678" spans="1:29" ht="14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</row>
    <row r="679" spans="1:29" ht="14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</row>
    <row r="680" spans="1:29" ht="14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</row>
    <row r="681" spans="1:29" ht="14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</row>
    <row r="682" spans="1:29" ht="14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</row>
    <row r="683" spans="1:29" ht="14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</row>
    <row r="684" spans="1:29" ht="14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</row>
    <row r="685" spans="1:29" ht="14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</row>
    <row r="686" spans="1:29" ht="14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</row>
    <row r="687" spans="1:29" ht="14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</row>
    <row r="688" spans="1:29" ht="14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</row>
    <row r="689" spans="1:29" ht="14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</row>
    <row r="690" spans="1:29" ht="14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</row>
    <row r="691" spans="1:29" ht="14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</row>
    <row r="692" spans="1:29" ht="14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</row>
    <row r="693" spans="1:29" ht="14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</row>
    <row r="694" spans="1:29" ht="14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</row>
    <row r="695" spans="1:29" ht="14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</row>
    <row r="696" spans="1:29" ht="14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</row>
    <row r="697" spans="1:29" ht="14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</row>
    <row r="698" spans="1:29" ht="14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</row>
    <row r="699" spans="1:29" ht="14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</row>
    <row r="700" spans="1:29" ht="14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</row>
    <row r="701" spans="1:29" ht="14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</row>
    <row r="702" spans="1:29" ht="14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</row>
    <row r="703" spans="1:29" ht="14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</row>
    <row r="704" spans="1:29" ht="14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</row>
    <row r="705" spans="1:29" ht="14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</row>
    <row r="706" spans="1:29" ht="14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</row>
    <row r="707" spans="1:29" ht="14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</row>
    <row r="708" spans="1:29" ht="14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</row>
    <row r="709" spans="1:29" ht="14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</row>
    <row r="710" spans="1:29" ht="14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</row>
    <row r="711" spans="1:29" ht="14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</row>
    <row r="712" spans="1:29" ht="14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</row>
    <row r="713" spans="1:29" ht="14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</row>
    <row r="714" spans="1:29" ht="14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</row>
    <row r="715" spans="1:29" ht="14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</row>
    <row r="716" spans="1:29" ht="14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</row>
    <row r="717" spans="1:29" ht="14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</row>
    <row r="718" spans="1:29" ht="14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</row>
    <row r="719" spans="1:29" ht="14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</row>
    <row r="720" spans="1:29" ht="14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</row>
    <row r="721" spans="1:29" ht="14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</row>
    <row r="722" spans="1:29" ht="14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</row>
    <row r="723" spans="1:29" ht="14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</row>
    <row r="724" spans="1:29" ht="14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</row>
    <row r="725" spans="1:29" ht="14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</row>
    <row r="726" spans="1:29" ht="14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</row>
    <row r="727" spans="1:29" ht="14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</row>
    <row r="728" spans="1:29" ht="14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</row>
    <row r="729" spans="1:29" ht="14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</row>
    <row r="730" spans="1:29" ht="14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</row>
    <row r="731" spans="1:29" ht="14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</row>
    <row r="732" spans="1:29" ht="14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</row>
    <row r="733" spans="1:29" ht="14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</row>
    <row r="734" spans="1:29" ht="14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</row>
    <row r="735" spans="1:29" ht="14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</row>
    <row r="736" spans="1:29" ht="14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</row>
    <row r="737" spans="1:29" ht="14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</row>
    <row r="738" spans="1:29" ht="14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</row>
    <row r="739" spans="1:29" ht="14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</row>
    <row r="740" spans="1:29" ht="14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</row>
    <row r="741" spans="1:29" ht="14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</row>
    <row r="742" spans="1:29" ht="14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</row>
    <row r="743" spans="1:29" ht="14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</row>
    <row r="744" spans="1:29" ht="14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</row>
    <row r="745" spans="1:29" ht="14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</row>
    <row r="746" spans="1:29" ht="14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</row>
    <row r="747" spans="1:29" ht="14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</row>
    <row r="748" spans="1:29" ht="14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</row>
    <row r="749" spans="1:29" ht="14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</row>
    <row r="750" spans="1:29" ht="14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</row>
    <row r="751" spans="1:29" ht="14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</row>
    <row r="752" spans="1:29" ht="14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</row>
    <row r="753" spans="1:29" ht="14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</row>
    <row r="754" spans="1:29" ht="14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</row>
    <row r="755" spans="1:29" ht="14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</row>
    <row r="756" spans="1:29" ht="14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</row>
    <row r="757" spans="1:29" ht="14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</row>
    <row r="758" spans="1:29" ht="14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</row>
    <row r="759" spans="1:29" ht="14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</row>
    <row r="760" spans="1:29" ht="14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</row>
    <row r="761" spans="1:29" ht="14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</row>
    <row r="762" spans="1:29" ht="14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</row>
    <row r="763" spans="1:29" ht="14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</row>
    <row r="764" spans="1:29" ht="14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</row>
    <row r="765" spans="1:29" ht="14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</row>
    <row r="766" spans="1:29" ht="14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</row>
    <row r="767" spans="1:29" ht="14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</row>
    <row r="768" spans="1:29" ht="14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</row>
    <row r="769" spans="1:29" ht="14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</row>
    <row r="770" spans="1:29" ht="14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</row>
    <row r="771" spans="1:29" ht="14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</row>
    <row r="772" spans="1:29" ht="14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</row>
    <row r="773" spans="1:29" ht="14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</row>
    <row r="774" spans="1:29" ht="14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</row>
    <row r="775" spans="1:29" ht="14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</row>
    <row r="776" spans="1:29" ht="14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</row>
    <row r="777" spans="1:29" ht="14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</row>
    <row r="778" spans="1:29" ht="14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</row>
    <row r="779" spans="1:29" ht="14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</row>
    <row r="780" spans="1:29" ht="14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</row>
    <row r="781" spans="1:29" ht="14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</row>
    <row r="782" spans="1:29" ht="14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</row>
    <row r="783" spans="1:29" ht="14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</row>
    <row r="784" spans="1:29" ht="14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</row>
    <row r="785" spans="1:29" ht="14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</row>
    <row r="786" spans="1:29" ht="14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</row>
    <row r="787" spans="1:29" ht="14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</row>
    <row r="788" spans="1:29" ht="14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</row>
    <row r="789" spans="1:29" ht="14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</row>
    <row r="790" spans="1:29" ht="14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</row>
    <row r="791" spans="1:29" ht="14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</row>
    <row r="792" spans="1:29" ht="14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</row>
    <row r="793" spans="1:29" ht="14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</row>
    <row r="794" spans="1:29" ht="14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</row>
    <row r="795" spans="1:29" ht="14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</row>
    <row r="796" spans="1:29" ht="14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</row>
    <row r="797" spans="1:29" ht="14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</row>
    <row r="798" spans="1:29" ht="14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</row>
    <row r="799" spans="1:29" ht="14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</row>
    <row r="800" spans="1:29" ht="14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</row>
    <row r="801" spans="1:29" ht="14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</row>
    <row r="802" spans="1:29" ht="14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</row>
    <row r="803" spans="1:29" ht="14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</row>
    <row r="804" spans="1:29" ht="14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</row>
    <row r="805" spans="1:29" ht="14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</row>
    <row r="806" spans="1:29" ht="14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</row>
    <row r="807" spans="1:29" ht="14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</row>
    <row r="808" spans="1:29" ht="14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</row>
    <row r="809" spans="1:29" ht="14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</row>
    <row r="810" spans="1:29" ht="14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</row>
    <row r="811" spans="1:29" ht="14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</row>
    <row r="812" spans="1:29" ht="14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</row>
    <row r="813" spans="1:29" ht="14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</row>
    <row r="814" spans="1:29" ht="14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</row>
    <row r="815" spans="1:29" ht="14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</row>
    <row r="816" spans="1:29" ht="14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</row>
    <row r="817" spans="1:29" ht="14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</row>
    <row r="818" spans="1:29" ht="14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</row>
    <row r="819" spans="1:29" ht="14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</row>
    <row r="820" spans="1:29" ht="14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</row>
    <row r="821" spans="1:29" ht="14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</row>
    <row r="822" spans="1:29" ht="14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</row>
    <row r="823" spans="1:29" ht="14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</row>
    <row r="824" spans="1:29" ht="14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</row>
    <row r="825" spans="1:29" ht="14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</row>
    <row r="826" spans="1:29" ht="14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</row>
    <row r="827" spans="1:29" ht="14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</row>
    <row r="828" spans="1:29" ht="14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</row>
    <row r="829" spans="1:29" ht="14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</row>
    <row r="830" spans="1:29" ht="14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</row>
    <row r="831" spans="1:29" ht="14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</row>
    <row r="832" spans="1:29" ht="14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</row>
    <row r="833" spans="1:29" ht="14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</row>
    <row r="834" spans="1:29" ht="14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</row>
    <row r="835" spans="1:29" ht="14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</row>
    <row r="836" spans="1:29" ht="14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</row>
    <row r="837" spans="1:29" ht="14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</row>
    <row r="838" spans="1:29" ht="14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</row>
    <row r="839" spans="1:29" ht="14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</row>
    <row r="840" spans="1:29" ht="14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</row>
    <row r="841" spans="1:29" ht="14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</row>
    <row r="842" spans="1:29" ht="14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</row>
    <row r="843" spans="1:29" ht="14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</row>
    <row r="844" spans="1:29" ht="14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</row>
    <row r="845" spans="1:29" ht="14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</row>
    <row r="846" spans="1:29" ht="14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</row>
    <row r="847" spans="1:29" ht="14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</row>
    <row r="848" spans="1:29" ht="14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</row>
    <row r="849" spans="1:29" ht="14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</row>
    <row r="850" spans="1:29" ht="14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</row>
    <row r="851" spans="1:29" ht="14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</row>
    <row r="852" spans="1:29" ht="14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</row>
    <row r="853" spans="1:29" ht="14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</row>
    <row r="854" spans="1:29" ht="14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</row>
    <row r="855" spans="1:29" ht="14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</row>
    <row r="856" spans="1:29" ht="14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</row>
    <row r="857" spans="1:29" ht="14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</row>
    <row r="858" spans="1:29" ht="14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</row>
    <row r="859" spans="1:29" ht="14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</row>
    <row r="860" spans="1:29" ht="14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</row>
    <row r="861" spans="1:29" ht="14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</row>
    <row r="862" spans="1:29" ht="14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</row>
    <row r="863" spans="1:29" ht="14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</row>
    <row r="864" spans="1:29" ht="14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</row>
    <row r="865" spans="1:29" ht="14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</row>
    <row r="866" spans="1:29" ht="14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</row>
    <row r="867" spans="1:29" ht="14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</row>
    <row r="868" spans="1:29" ht="14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</row>
    <row r="869" spans="1:29" ht="14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</row>
    <row r="870" spans="1:29" ht="14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</row>
    <row r="871" spans="1:29" ht="14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</row>
    <row r="872" spans="1:29" ht="14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</row>
    <row r="873" spans="1:29" ht="14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</row>
    <row r="874" spans="1:29" ht="14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</row>
    <row r="875" spans="1:29" ht="14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</row>
    <row r="876" spans="1:29" ht="14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</row>
    <row r="877" spans="1:29" ht="14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</row>
    <row r="878" spans="1:29" ht="14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</row>
    <row r="879" spans="1:29" ht="14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</row>
    <row r="880" spans="1:29" ht="14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</row>
    <row r="881" spans="1:29" ht="14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</row>
    <row r="882" spans="1:29" ht="14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</row>
    <row r="883" spans="1:29" ht="14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</row>
    <row r="884" spans="1:29" ht="14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</row>
    <row r="885" spans="1:29" ht="14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</row>
    <row r="886" spans="1:29" ht="14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</row>
    <row r="887" spans="1:29" ht="14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</row>
    <row r="888" spans="1:29" ht="14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</row>
    <row r="889" spans="1:29" ht="14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</row>
    <row r="890" spans="1:29" ht="14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</row>
    <row r="891" spans="1:29" ht="14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</row>
    <row r="892" spans="1:29" ht="14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</row>
    <row r="893" spans="1:29" ht="14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</row>
    <row r="894" spans="1:29" ht="14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</row>
    <row r="895" spans="1:29" ht="14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</row>
    <row r="896" spans="1:29" ht="14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</row>
    <row r="897" spans="1:29" ht="14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</row>
    <row r="898" spans="1:29" ht="14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</row>
    <row r="899" spans="1:29" ht="14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</row>
    <row r="900" spans="1:29" ht="14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</row>
    <row r="901" spans="1:29" ht="14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</row>
    <row r="902" spans="1:29" ht="14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</row>
    <row r="903" spans="1:29" ht="14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</row>
    <row r="904" spans="1:29" ht="14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</row>
    <row r="905" spans="1:29" ht="14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</row>
    <row r="906" spans="1:29" ht="14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</row>
    <row r="907" spans="1:29" ht="14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</row>
    <row r="908" spans="1:29" ht="14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</row>
    <row r="909" spans="1:29" ht="14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</row>
    <row r="910" spans="1:29" ht="14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</row>
    <row r="911" spans="1:29" ht="14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</row>
    <row r="912" spans="1:29" ht="14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</row>
    <row r="913" spans="1:29" ht="14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</row>
    <row r="914" spans="1:29" ht="14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</row>
    <row r="915" spans="1:29" ht="14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</row>
    <row r="916" spans="1:29" ht="14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</row>
    <row r="917" spans="1:29" ht="14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</row>
    <row r="918" spans="1:29" ht="14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</row>
    <row r="919" spans="1:29" ht="14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</row>
    <row r="920" spans="1:29" ht="14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</row>
    <row r="921" spans="1:29" ht="14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</row>
    <row r="922" spans="1:29" ht="14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</row>
    <row r="923" spans="1:29" ht="14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</row>
    <row r="924" spans="1:29" ht="14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</row>
    <row r="925" spans="1:29" ht="14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</row>
    <row r="926" spans="1:29" ht="14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</row>
    <row r="927" spans="1:29" ht="14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</row>
    <row r="928" spans="1:29" ht="14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</row>
    <row r="929" spans="1:29" ht="14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</row>
    <row r="930" spans="1:29" ht="14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</row>
    <row r="931" spans="1:29" ht="14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</row>
    <row r="932" spans="1:29" ht="14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</row>
    <row r="933" spans="1:29" ht="14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</row>
    <row r="934" spans="1:29" ht="14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</row>
    <row r="935" spans="1:29" ht="14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</row>
    <row r="936" spans="1:29" ht="14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</row>
    <row r="937" spans="1:29" ht="14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</row>
    <row r="938" spans="1:29" ht="14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</row>
    <row r="939" spans="1:29" ht="14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</row>
    <row r="940" spans="1:29" ht="14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</row>
    <row r="941" spans="1:29" ht="14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</row>
    <row r="942" spans="1:29" ht="14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</row>
    <row r="943" spans="1:29" ht="14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</row>
    <row r="944" spans="1:29" ht="14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</row>
    <row r="945" spans="1:29" ht="14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</row>
    <row r="946" spans="1:29" ht="14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</row>
    <row r="947" spans="1:29" ht="14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</row>
    <row r="948" spans="1:29" ht="14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</row>
    <row r="949" spans="1:29" ht="14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</row>
    <row r="950" spans="1:29" ht="14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</row>
    <row r="951" spans="1:29" ht="14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</row>
    <row r="952" spans="1:29" ht="14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</row>
    <row r="953" spans="1:29" ht="14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</row>
    <row r="954" spans="1:29" ht="14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</row>
    <row r="955" spans="1:29" ht="14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</row>
    <row r="956" spans="1:29" ht="14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</row>
    <row r="957" spans="1:29" ht="14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</row>
    <row r="958" spans="1:29" ht="14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</row>
    <row r="959" spans="1:29" ht="14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</row>
    <row r="960" spans="1:29" ht="14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</row>
    <row r="961" spans="1:29" ht="14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</row>
    <row r="962" spans="1:29" ht="14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</row>
    <row r="963" spans="1:29" ht="14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</row>
    <row r="964" spans="1:29" ht="14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</row>
    <row r="965" spans="1:29" ht="14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</row>
    <row r="966" spans="1:29" ht="14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</row>
    <row r="967" spans="1:29" ht="14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</row>
    <row r="968" spans="1:29" ht="14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</row>
    <row r="969" spans="1:29" ht="14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</row>
    <row r="970" spans="1:29" ht="14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</row>
    <row r="971" spans="1:29" ht="14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</row>
    <row r="972" spans="1:29" ht="14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</row>
    <row r="973" spans="1:29" ht="14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</row>
    <row r="974" spans="1:29" ht="14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</row>
    <row r="975" spans="1:29" ht="14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</row>
    <row r="976" spans="1:29" ht="14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</row>
    <row r="977" spans="1:29" ht="14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</row>
    <row r="978" spans="1:29" ht="14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</row>
    <row r="979" spans="1:29" ht="14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</row>
    <row r="980" spans="1:29" ht="14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</row>
    <row r="981" spans="1:29" ht="14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</row>
    <row r="982" spans="1:29" ht="14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</row>
    <row r="983" spans="1:29" ht="14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</row>
    <row r="984" spans="1:29" ht="14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</row>
    <row r="985" spans="1:29" ht="14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</row>
    <row r="986" spans="1:29" ht="14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</row>
    <row r="987" spans="1:29" ht="14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</row>
    <row r="988" spans="1:29" ht="14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</row>
    <row r="989" spans="1:29" ht="14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</row>
    <row r="990" spans="1:29" ht="14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</row>
    <row r="991" spans="1:29" ht="14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</row>
    <row r="992" spans="1:29" ht="14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</row>
    <row r="993" spans="1:29" ht="14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</row>
    <row r="994" spans="1:29" ht="14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</row>
    <row r="995" spans="1:29" ht="14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</row>
    <row r="996" spans="1:29" ht="14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</row>
    <row r="997" spans="1:29" ht="14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</row>
    <row r="998" spans="1:29" ht="14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</row>
    <row r="999" spans="1:29" ht="14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</row>
    <row r="1000" spans="1:29" ht="14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</row>
    <row r="1001" spans="1:29" ht="14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</row>
    <row r="1002" spans="1:29" ht="14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</row>
  </sheetData>
  <mergeCells count="1">
    <mergeCell ref="B2:M2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2021 하반기 결산안(운영비, 학생문화제)</vt:lpstr>
      <vt:lpstr>2021 하반기 결산안(사이버이공계학생대제전)</vt:lpstr>
      <vt:lpstr>운영비_통장거래내역</vt:lpstr>
      <vt:lpstr>학생문화제_통장거래내역</vt:lpstr>
      <vt:lpstr>사이버이공계학생대제전_통장거래내역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2022-03-08T18:28:27Z</dcterms:created>
  <dcterms:modified xsi:type="dcterms:W3CDTF">2022-03-08T18:28:27Z</dcterms:modified>
</cp:coreProperties>
</file>