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내 드라이브\또또또또또또또또또또또또또당하냐우진아\또 당하냐 우진아!\각종모음집\카이스트\총학생회\중선관위(2022)\"/>
    </mc:Choice>
  </mc:AlternateContent>
  <xr:revisionPtr revIDLastSave="0" documentId="8_{9429D2AC-49D5-48FD-A127-74D9709A40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+0YKjD40f91oEbqhPVYT6qIcMtw=="/>
    </ext>
  </extLst>
</workbook>
</file>

<file path=xl/calcChain.xml><?xml version="1.0" encoding="utf-8"?>
<calcChain xmlns="http://schemas.openxmlformats.org/spreadsheetml/2006/main">
  <c r="I22" i="2" l="1"/>
  <c r="I23" i="2" s="1"/>
  <c r="I24" i="2" s="1"/>
  <c r="I25" i="2" s="1"/>
  <c r="I26" i="2" s="1"/>
  <c r="I27" i="2" s="1"/>
  <c r="I28" i="2" s="1"/>
  <c r="I29" i="2" s="1"/>
  <c r="I30" i="2" s="1"/>
  <c r="I21" i="2"/>
  <c r="H38" i="1"/>
  <c r="I37" i="1"/>
  <c r="I36" i="1"/>
  <c r="J36" i="1" s="1"/>
  <c r="H35" i="1"/>
  <c r="I34" i="1"/>
  <c r="I35" i="1" s="1"/>
  <c r="J35" i="1" s="1"/>
  <c r="H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I33" i="1" s="1"/>
  <c r="J33" i="1" s="1"/>
  <c r="I25" i="1"/>
  <c r="J25" i="1" s="1"/>
  <c r="H25" i="1"/>
  <c r="J24" i="1"/>
  <c r="I24" i="1"/>
  <c r="J53" i="1" s="1"/>
  <c r="I23" i="1"/>
  <c r="J23" i="1" s="1"/>
  <c r="I22" i="1"/>
  <c r="J22" i="1" s="1"/>
  <c r="J21" i="1"/>
  <c r="I21" i="1"/>
  <c r="J20" i="1"/>
  <c r="I20" i="1"/>
  <c r="J49" i="1" s="1"/>
  <c r="H19" i="1"/>
  <c r="I18" i="1"/>
  <c r="J18" i="1" s="1"/>
  <c r="I17" i="1"/>
  <c r="J17" i="1" s="1"/>
  <c r="H16" i="1"/>
  <c r="H39" i="1" s="1"/>
  <c r="H40" i="1" s="1"/>
  <c r="H44" i="1" s="1"/>
  <c r="I15" i="1"/>
  <c r="J44" i="1" s="1"/>
  <c r="J14" i="1"/>
  <c r="I14" i="1"/>
  <c r="I49" i="1" s="1"/>
  <c r="H9" i="1"/>
  <c r="H53" i="1" s="1"/>
  <c r="I8" i="1"/>
  <c r="I9" i="1" s="1"/>
  <c r="H7" i="1"/>
  <c r="H10" i="1" s="1"/>
  <c r="H43" i="1" s="1"/>
  <c r="I6" i="1"/>
  <c r="J6" i="1" s="1"/>
  <c r="I5" i="1"/>
  <c r="J5" i="1" s="1"/>
  <c r="I4" i="1"/>
  <c r="I7" i="1" s="1"/>
  <c r="I10" i="1" l="1"/>
  <c r="I48" i="1"/>
  <c r="I50" i="1" s="1"/>
  <c r="J7" i="1"/>
  <c r="J9" i="1"/>
  <c r="I53" i="1"/>
  <c r="J26" i="1"/>
  <c r="H48" i="1"/>
  <c r="J4" i="1"/>
  <c r="J8" i="1"/>
  <c r="J15" i="1"/>
  <c r="J34" i="1"/>
  <c r="I38" i="1"/>
  <c r="J38" i="1" s="1"/>
  <c r="I19" i="1"/>
  <c r="I16" i="1"/>
  <c r="I54" i="1"/>
  <c r="J43" i="1"/>
  <c r="H49" i="1"/>
  <c r="J54" i="1"/>
  <c r="I39" i="1" l="1"/>
  <c r="J16" i="1"/>
  <c r="J48" i="1"/>
  <c r="J19" i="1"/>
  <c r="I55" i="1"/>
  <c r="I43" i="1"/>
  <c r="J10" i="1"/>
  <c r="J39" i="1" l="1"/>
  <c r="I40" i="1"/>
  <c r="I44" i="1" l="1"/>
  <c r="I45" i="1" s="1"/>
  <c r="J40" i="1"/>
</calcChain>
</file>

<file path=xl/sharedStrings.xml><?xml version="1.0" encoding="utf-8"?>
<sst xmlns="http://schemas.openxmlformats.org/spreadsheetml/2006/main" count="318" uniqueCount="114">
  <si>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</si>
  <si>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</si>
  <si>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</si>
  <si>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</si>
  <si>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</si>
  <si>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</si>
  <si>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</si>
  <si>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</si>
  <si>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</si>
  <si>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</si>
  <si>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2022년 제34대 학부 총학생회 총선거 중앙선거관리위원회</t>
  </si>
  <si>
    <t>학생</t>
  </si>
  <si>
    <t>학생회비 지원금</t>
  </si>
  <si>
    <t>AA</t>
  </si>
  <si>
    <t>이월금</t>
  </si>
  <si>
    <t>AB</t>
  </si>
  <si>
    <t>결산이자</t>
  </si>
  <si>
    <t>AC</t>
  </si>
  <si>
    <t>계</t>
  </si>
  <si>
    <t>본회계</t>
  </si>
  <si>
    <t>총선거 지원금</t>
  </si>
  <si>
    <t>BA</t>
  </si>
  <si>
    <t>총계</t>
  </si>
  <si>
    <t>지출</t>
  </si>
  <si>
    <t>담당(담당부서 or 담당인)</t>
  </si>
  <si>
    <t>소항목</t>
  </si>
  <si>
    <t>세부항목</t>
  </si>
  <si>
    <t>중앙선거관리위원회 회계 담당자
성환규</t>
  </si>
  <si>
    <t>사무용품</t>
  </si>
  <si>
    <t>사무용품 구입비</t>
  </si>
  <si>
    <t>A1</t>
  </si>
  <si>
    <t>투표 인쇄비</t>
  </si>
  <si>
    <t>A2</t>
  </si>
  <si>
    <t>-</t>
  </si>
  <si>
    <t>교통비</t>
  </si>
  <si>
    <t>투표함 이동 용달비</t>
  </si>
  <si>
    <t>B1</t>
  </si>
  <si>
    <t>중선관위 출장비</t>
  </si>
  <si>
    <t>B2</t>
  </si>
  <si>
    <t>투표독려비용</t>
  </si>
  <si>
    <t>정책공동자료집 인쇄</t>
  </si>
  <si>
    <t>C1</t>
  </si>
  <si>
    <t>C2</t>
  </si>
  <si>
    <t>투표 인증 이벤트 추경</t>
  </si>
  <si>
    <t>C3</t>
  </si>
  <si>
    <t>선거홍보물 제작</t>
  </si>
  <si>
    <t>C4</t>
  </si>
  <si>
    <t>투표인증이벤트</t>
  </si>
  <si>
    <t>C5</t>
  </si>
  <si>
    <t>중앙선거관리위원회
사업비</t>
  </si>
  <si>
    <t>정책토론회 진행</t>
  </si>
  <si>
    <t>D1</t>
  </si>
  <si>
    <t>선거 당일 실무단 식비 지원</t>
  </si>
  <si>
    <t>D2</t>
  </si>
  <si>
    <t>투표 외주 비용</t>
  </si>
  <si>
    <t>D3</t>
  </si>
  <si>
    <t>선거관리위원회 회의비</t>
  </si>
  <si>
    <t>D4</t>
  </si>
  <si>
    <t>실무단 실무수당</t>
  </si>
  <si>
    <t>D5</t>
  </si>
  <si>
    <t>예비비</t>
  </si>
  <si>
    <t>D6</t>
  </si>
  <si>
    <t>D7</t>
  </si>
  <si>
    <t>선거운동본부 지원금</t>
  </si>
  <si>
    <t>E1</t>
  </si>
  <si>
    <t>회계금</t>
  </si>
  <si>
    <t>F1</t>
  </si>
  <si>
    <t>이월금 학생회계 계좌로 환급</t>
  </si>
  <si>
    <t>F2</t>
  </si>
  <si>
    <t>합계</t>
  </si>
  <si>
    <t>전체 대항목 총계</t>
  </si>
  <si>
    <t>수익</t>
  </si>
  <si>
    <t>최종잔액</t>
  </si>
  <si>
    <t>2022년 제34대 KAIST 학부 총학생회 총선거 중앙선거관리위원회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</si>
  <si>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</si>
  <si>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</si>
  <si>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</si>
  <si>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</si>
  <si>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</si>
  <si>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</si>
  <si>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</si>
  <si>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</si>
  <si>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2022.10.27</t>
  </si>
  <si>
    <t>성환규</t>
  </si>
  <si>
    <t>계좌이체</t>
  </si>
  <si>
    <t>To 성환규</t>
  </si>
  <si>
    <t>2022.10.31</t>
  </si>
  <si>
    <t>회의비</t>
  </si>
  <si>
    <t>신한 110-206-368790 정우진</t>
  </si>
  <si>
    <t>사업일, 집행내용(그냥 뭐 선본에서 카드 긁었으면 그냥 "선본지원금" 이런 식으로 쓰면됨. 적절한 코드 AA, A1, B2이거 앞의 예결산안에서 찾아쓰면 됨. ) 거래형태는 너가 너 카드로 긁었으면 공금카드, 너 계좌에서 이체가 되었으면 계좌이체, 희철이나 나를 통해 긁은 회의비나 그런거면 사비집행으로 쓰면 됨. 계좌이체나 사비집행을 했으면 너를 제외한 나머지 한명(유희철이면 유희철 계좌번호랑 은행, 나면 내 계좌번호 은행 이런 식으로 하면 됨). 영수증은 있으면 체크박스 하면 됨.</t>
  </si>
  <si>
    <t>2022.11.09</t>
  </si>
  <si>
    <t>중선관위추경</t>
  </si>
  <si>
    <t>2022.11.15</t>
  </si>
  <si>
    <t>2022.11.17</t>
  </si>
  <si>
    <t>선본지원금</t>
  </si>
  <si>
    <t>공금카드</t>
  </si>
  <si>
    <t>2022.11.21</t>
  </si>
  <si>
    <t>카카오 3333 02 0412101 문용호</t>
  </si>
  <si>
    <t>2022.11.22</t>
  </si>
  <si>
    <t>유니보트</t>
  </si>
  <si>
    <t>2022.11.27</t>
  </si>
  <si>
    <t>정책자료집</t>
  </si>
  <si>
    <t>2022.11.28</t>
  </si>
  <si>
    <t>정책자료집 추가금</t>
  </si>
  <si>
    <t>2022.11.29</t>
  </si>
  <si>
    <t>정책자료집 환불</t>
  </si>
  <si>
    <t>2022.11.30</t>
  </si>
  <si>
    <t>2022.12.05</t>
  </si>
  <si>
    <t>투표독려이벤트</t>
  </si>
  <si>
    <t>사비집행</t>
  </si>
  <si>
    <t>2022.12.06</t>
  </si>
  <si>
    <t>포스터</t>
  </si>
  <si>
    <t>현수막</t>
  </si>
  <si>
    <t>잔액 환급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</si>
</sst>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4"/>
      <color theme="1"/>
      <name val="Arial"/>
    </font>
    <font>
      <sz val="10"/>
      <color theme="1"/>
      <name val="&quot;맑은 고딕&quot;"/>
      <family val="3"/>
      <charset val="129"/>
    </font>
    <font>
      <sz val="10"/>
      <color theme="1"/>
      <name val="Arial"/>
      <family val="2"/>
    </font>
    <font>
      <sz val="8"/>
      <name val="Arial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7" fontId="1" fillId="5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6" fillId="3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6" borderId="9" xfId="0" applyNumberFormat="1" applyFont="1" applyFill="1" applyBorder="1" applyAlignment="1">
      <alignment horizontal="center" vertical="center" wrapText="1"/>
    </xf>
    <xf numFmtId="177" fontId="3" fillId="6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6" fontId="3" fillId="8" borderId="9" xfId="0" applyNumberFormat="1" applyFont="1" applyFill="1" applyBorder="1" applyAlignment="1">
      <alignment horizontal="center" vertical="center" wrapText="1"/>
    </xf>
    <xf numFmtId="177" fontId="1" fillId="8" borderId="9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76" fontId="1" fillId="0" borderId="1" xfId="0" applyNumberFormat="1" applyFont="1" applyBorder="1"/>
    <xf numFmtId="0" fontId="3" fillId="6" borderId="10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176" fontId="3" fillId="6" borderId="3" xfId="0" applyNumberFormat="1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176" fontId="8" fillId="9" borderId="9" xfId="0" applyNumberFormat="1" applyFont="1" applyFill="1" applyBorder="1" applyAlignment="1">
      <alignment horizontal="center"/>
    </xf>
    <xf numFmtId="176" fontId="8" fillId="4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4" fillId="0" borderId="0" xfId="0" applyFont="1"/>
    <xf numFmtId="0" fontId="1" fillId="0" borderId="3" xfId="0" applyFont="1" applyBorder="1" applyAlignment="1">
      <alignment horizontal="center" wrapText="1"/>
    </xf>
    <xf numFmtId="176" fontId="8" fillId="4" borderId="10" xfId="0" applyNumberFormat="1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1" fillId="0" borderId="3" xfId="0" applyFont="1" applyBorder="1"/>
    <xf numFmtId="176" fontId="8" fillId="9" borderId="10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wrapText="1"/>
    </xf>
    <xf numFmtId="0" fontId="1" fillId="0" borderId="10" xfId="0" applyFont="1" applyBorder="1"/>
    <xf numFmtId="176" fontId="1" fillId="0" borderId="3" xfId="0" applyNumberFormat="1" applyFont="1" applyBorder="1"/>
    <xf numFmtId="176" fontId="1" fillId="4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56"/>
  <sheetViews>
    <sheetView tabSelected="1" workbookViewId="0"/>
  </sheetViews>
  <sheetFormatPr defaultColWidth="12.6640625" defaultRowHeight="15" customHeight="1"/>
  <cols>
    <col min="1" max="3" width="14.33203125" customWidth="1"/>
    <col min="4" max="4" width="18.109375" customWidth="1"/>
    <col min="5" max="5" width="7.109375" customWidth="1"/>
    <col min="6" max="6" width="34.77734375" customWidth="1"/>
    <col min="7" max="7" width="8.88671875" customWidth="1"/>
    <col min="8" max="10" width="14.33203125" customWidth="1"/>
    <col min="11" max="11" width="41.21875" customWidth="1"/>
    <col min="12" max="29" width="14.332031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65" t="s">
        <v>1</v>
      </c>
      <c r="E2" s="63"/>
      <c r="F2" s="63"/>
      <c r="G2" s="63"/>
      <c r="H2" s="63"/>
      <c r="I2" s="63"/>
      <c r="J2" s="63"/>
      <c r="K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8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7"/>
      <c r="D4" s="78" t="s">
        <v>10</v>
      </c>
      <c r="E4" s="66" t="s">
        <v>11</v>
      </c>
      <c r="F4" s="8" t="s">
        <v>12</v>
      </c>
      <c r="G4" s="8" t="s">
        <v>13</v>
      </c>
      <c r="H4" s="10">
        <v>4700000</v>
      </c>
      <c r="I4" s="9">
        <f>-SUMIF(통장거래내역!E:E,예결산안!G:G,통장거래내역!H:H)+SUMIF(통장거래내역!E:E,예결산안!G:G,통장거래내역!G:G)</f>
        <v>4700000</v>
      </c>
      <c r="J4" s="11">
        <f t="shared" ref="J4:J10" si="0">IFERROR(I4/H4,"-")</f>
        <v>1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7"/>
      <c r="D5" s="67"/>
      <c r="E5" s="67"/>
      <c r="F5" s="12" t="s">
        <v>14</v>
      </c>
      <c r="G5" s="8" t="s">
        <v>15</v>
      </c>
      <c r="H5" s="10">
        <v>0</v>
      </c>
      <c r="I5" s="9">
        <f>-SUMIF(통장거래내역!E:E,예결산안!G:G,통장거래내역!H:H)+SUMIF(통장거래내역!E:E,예결산안!G:G,통장거래내역!G:G)</f>
        <v>0</v>
      </c>
      <c r="J5" s="11" t="str">
        <f t="shared" si="0"/>
        <v>-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7"/>
      <c r="D6" s="67"/>
      <c r="E6" s="67"/>
      <c r="F6" s="12" t="s">
        <v>16</v>
      </c>
      <c r="G6" s="8" t="s">
        <v>17</v>
      </c>
      <c r="H6" s="10">
        <v>0</v>
      </c>
      <c r="I6" s="9">
        <f>-SUMIF(통장거래내역!E:E,예결산안!G:G,통장거래내역!H:H)+SUMIF(통장거래내역!E:E,예결산안!G:G,통장거래내역!G:G)</f>
        <v>0</v>
      </c>
      <c r="J6" s="11" t="str">
        <f t="shared" si="0"/>
        <v>-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7"/>
      <c r="D7" s="67"/>
      <c r="E7" s="64"/>
      <c r="F7" s="62" t="s">
        <v>18</v>
      </c>
      <c r="G7" s="64"/>
      <c r="H7" s="13">
        <f t="shared" ref="H7:I7" si="1">SUM(H4:H6)</f>
        <v>4700000</v>
      </c>
      <c r="I7" s="13">
        <f t="shared" si="1"/>
        <v>4700000</v>
      </c>
      <c r="J7" s="14">
        <f t="shared" si="0"/>
        <v>1</v>
      </c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1"/>
      <c r="C8" s="7"/>
      <c r="D8" s="67"/>
      <c r="E8" s="66" t="s">
        <v>19</v>
      </c>
      <c r="F8" s="8" t="s">
        <v>20</v>
      </c>
      <c r="G8" s="8" t="s">
        <v>21</v>
      </c>
      <c r="H8" s="10">
        <v>550000</v>
      </c>
      <c r="I8" s="9">
        <f>-SUMIF(통장거래내역!E:E,예결산안!G:G,통장거래내역!H:H)+SUMIF(통장거래내역!E:E,예결산안!G:G,통장거래내역!G:G)</f>
        <v>0</v>
      </c>
      <c r="J8" s="11">
        <f t="shared" si="0"/>
        <v>0</v>
      </c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7"/>
      <c r="D9" s="67"/>
      <c r="E9" s="64"/>
      <c r="F9" s="62" t="s">
        <v>18</v>
      </c>
      <c r="G9" s="64"/>
      <c r="H9" s="13">
        <f t="shared" ref="H9:I9" si="2">SUM(H8)</f>
        <v>550000</v>
      </c>
      <c r="I9" s="13">
        <f t="shared" si="2"/>
        <v>0</v>
      </c>
      <c r="J9" s="14">
        <f t="shared" si="0"/>
        <v>0</v>
      </c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7"/>
      <c r="D10" s="64"/>
      <c r="E10" s="68" t="s">
        <v>22</v>
      </c>
      <c r="F10" s="63"/>
      <c r="G10" s="64"/>
      <c r="H10" s="15">
        <f t="shared" ref="H10:I10" si="3">SUM(H7,H9)</f>
        <v>5250000</v>
      </c>
      <c r="I10" s="15">
        <f t="shared" si="3"/>
        <v>4700000</v>
      </c>
      <c r="J10" s="16">
        <f t="shared" si="0"/>
        <v>0.89523809523809528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7"/>
      <c r="B12" s="69" t="s">
        <v>23</v>
      </c>
      <c r="C12" s="70"/>
      <c r="D12" s="70"/>
      <c r="E12" s="70"/>
      <c r="F12" s="70"/>
      <c r="G12" s="70"/>
      <c r="H12" s="70"/>
      <c r="I12" s="70"/>
      <c r="J12" s="70"/>
      <c r="K12" s="7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7"/>
      <c r="B13" s="8" t="s">
        <v>2</v>
      </c>
      <c r="C13" s="8" t="s">
        <v>24</v>
      </c>
      <c r="D13" s="8" t="s">
        <v>25</v>
      </c>
      <c r="E13" s="8" t="s">
        <v>3</v>
      </c>
      <c r="F13" s="8" t="s">
        <v>26</v>
      </c>
      <c r="G13" s="8" t="s">
        <v>5</v>
      </c>
      <c r="H13" s="9" t="s">
        <v>6</v>
      </c>
      <c r="I13" s="9" t="s">
        <v>7</v>
      </c>
      <c r="J13" s="17" t="s">
        <v>8</v>
      </c>
      <c r="K13" s="8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7"/>
      <c r="B14" s="79" t="s">
        <v>10</v>
      </c>
      <c r="C14" s="66" t="s">
        <v>27</v>
      </c>
      <c r="D14" s="66" t="s">
        <v>28</v>
      </c>
      <c r="E14" s="8" t="s">
        <v>11</v>
      </c>
      <c r="F14" s="8" t="s">
        <v>29</v>
      </c>
      <c r="G14" s="8" t="s">
        <v>30</v>
      </c>
      <c r="H14" s="10">
        <v>0</v>
      </c>
      <c r="I14" s="9">
        <f>SUMIF(통장거래내역!E:E,예결산안!G:G,통장거래내역!H:H)-SUMIF(통장거래내역!E:E,예결산안!G:G,통장거래내역!G:G)</f>
        <v>0</v>
      </c>
      <c r="J14" s="11" t="str">
        <f t="shared" ref="J14:J36" si="4">IFERROR(I14/H14,"-")</f>
        <v>-</v>
      </c>
      <c r="K14" s="12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7"/>
      <c r="B15" s="74"/>
      <c r="C15" s="67"/>
      <c r="D15" s="67"/>
      <c r="E15" s="8" t="s">
        <v>11</v>
      </c>
      <c r="F15" s="8" t="s">
        <v>31</v>
      </c>
      <c r="G15" s="8" t="s">
        <v>32</v>
      </c>
      <c r="H15" s="10" t="s">
        <v>33</v>
      </c>
      <c r="I15" s="9">
        <f>SUMIF(통장거래내역!E:E,예결산안!G:G,통장거래내역!H:H)-SUMIF(통장거래내역!E:E,예결산안!G:G,통장거래내역!G:G)</f>
        <v>0</v>
      </c>
      <c r="J15" s="11" t="str">
        <f t="shared" si="4"/>
        <v>-</v>
      </c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7"/>
      <c r="B16" s="74"/>
      <c r="C16" s="67"/>
      <c r="D16" s="64"/>
      <c r="E16" s="62" t="s">
        <v>18</v>
      </c>
      <c r="F16" s="63"/>
      <c r="G16" s="64"/>
      <c r="H16" s="19">
        <f t="shared" ref="H16:I16" si="5">SUM(H14:H15)</f>
        <v>0</v>
      </c>
      <c r="I16" s="20">
        <f t="shared" si="5"/>
        <v>0</v>
      </c>
      <c r="J16" s="21" t="str">
        <f t="shared" si="4"/>
        <v>-</v>
      </c>
      <c r="K16" s="12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7"/>
      <c r="B17" s="74"/>
      <c r="C17" s="67"/>
      <c r="D17" s="80" t="s">
        <v>34</v>
      </c>
      <c r="E17" s="8" t="s">
        <v>11</v>
      </c>
      <c r="F17" s="8" t="s">
        <v>35</v>
      </c>
      <c r="G17" s="8" t="s">
        <v>36</v>
      </c>
      <c r="H17" s="10" t="s">
        <v>33</v>
      </c>
      <c r="I17" s="9">
        <f>SUMIF(통장거래내역!E:E,예결산안!G:G,통장거래내역!H:H)-SUMIF(통장거래내역!E:E,예결산안!G:G,통장거래내역!G:G)</f>
        <v>0</v>
      </c>
      <c r="J17" s="11" t="str">
        <f t="shared" si="4"/>
        <v>-</v>
      </c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7"/>
      <c r="B18" s="74"/>
      <c r="C18" s="67"/>
      <c r="D18" s="74"/>
      <c r="E18" s="8" t="s">
        <v>11</v>
      </c>
      <c r="F18" s="8" t="s">
        <v>37</v>
      </c>
      <c r="G18" s="8" t="s">
        <v>38</v>
      </c>
      <c r="H18" s="10" t="s">
        <v>33</v>
      </c>
      <c r="I18" s="9">
        <f>SUMIF(통장거래내역!E:E,예결산안!G:G,통장거래내역!H:H)-SUMIF(통장거래내역!E:E,예결산안!G:G,통장거래내역!G:G)</f>
        <v>0</v>
      </c>
      <c r="J18" s="11" t="str">
        <f t="shared" si="4"/>
        <v>-</v>
      </c>
      <c r="K18" s="12"/>
      <c r="L18" s="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7"/>
      <c r="B19" s="74"/>
      <c r="C19" s="67"/>
      <c r="D19" s="73"/>
      <c r="E19" s="62" t="s">
        <v>18</v>
      </c>
      <c r="F19" s="63"/>
      <c r="G19" s="64"/>
      <c r="H19" s="19">
        <f t="shared" ref="H19:I19" si="6">SUM(H17:H18)</f>
        <v>0</v>
      </c>
      <c r="I19" s="20">
        <f t="shared" si="6"/>
        <v>0</v>
      </c>
      <c r="J19" s="21" t="str">
        <f t="shared" si="4"/>
        <v>-</v>
      </c>
      <c r="K19" s="12"/>
      <c r="L19" s="1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7"/>
      <c r="B20" s="74"/>
      <c r="C20" s="67"/>
      <c r="D20" s="72" t="s">
        <v>39</v>
      </c>
      <c r="E20" s="12" t="s">
        <v>19</v>
      </c>
      <c r="F20" s="12" t="s">
        <v>40</v>
      </c>
      <c r="G20" s="12" t="s">
        <v>41</v>
      </c>
      <c r="H20" s="10">
        <v>500000</v>
      </c>
      <c r="I20" s="9">
        <f>SUMIF(통장거래내역!E:E,예결산안!G:G,통장거래내역!H:H)-SUMIF(통장거래내역!E:E,예결산안!G:G,통장거래내역!G:G)</f>
        <v>0</v>
      </c>
      <c r="J20" s="11">
        <f t="shared" si="4"/>
        <v>0</v>
      </c>
      <c r="K20" s="12"/>
      <c r="L20" s="1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"/>
      <c r="B21" s="74"/>
      <c r="C21" s="67"/>
      <c r="D21" s="74"/>
      <c r="E21" s="8" t="s">
        <v>11</v>
      </c>
      <c r="F21" s="12" t="s">
        <v>40</v>
      </c>
      <c r="G21" s="12" t="s">
        <v>42</v>
      </c>
      <c r="H21" s="10">
        <v>300000</v>
      </c>
      <c r="I21" s="9">
        <f>SUMIF(통장거래내역!E:E,예결산안!G:G,통장거래내역!H:H)-SUMIF(통장거래내역!E:E,예결산안!G:G,통장거래내역!G:G)</f>
        <v>60000</v>
      </c>
      <c r="J21" s="11">
        <f t="shared" si="4"/>
        <v>0.2</v>
      </c>
      <c r="K21" s="12"/>
      <c r="L21" s="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"/>
      <c r="B22" s="74"/>
      <c r="C22" s="67"/>
      <c r="D22" s="74"/>
      <c r="E22" s="8" t="s">
        <v>11</v>
      </c>
      <c r="F22" s="12" t="s">
        <v>43</v>
      </c>
      <c r="G22" s="12" t="s">
        <v>44</v>
      </c>
      <c r="H22" s="10">
        <v>100000</v>
      </c>
      <c r="I22" s="9">
        <f>SUMIF(통장거래내역!E:E,예결산안!G:G,통장거래내역!H:H)-SUMIF(통장거래내역!E:E,예결산안!G:G,통장거래내역!G:G)</f>
        <v>76600</v>
      </c>
      <c r="J22" s="11">
        <f t="shared" si="4"/>
        <v>0.76600000000000001</v>
      </c>
      <c r="K22" s="12"/>
      <c r="L22" s="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"/>
      <c r="B23" s="74"/>
      <c r="C23" s="67"/>
      <c r="D23" s="74"/>
      <c r="E23" s="8" t="s">
        <v>11</v>
      </c>
      <c r="F23" s="12" t="s">
        <v>45</v>
      </c>
      <c r="G23" s="12" t="s">
        <v>46</v>
      </c>
      <c r="H23" s="10">
        <v>210000</v>
      </c>
      <c r="I23" s="9">
        <f>SUMIF(통장거래내역!E:E,예결산안!G:G,통장거래내역!H:H)-SUMIF(통장거래내역!E:E,예결산안!G:G,통장거래내역!G:G)</f>
        <v>104500</v>
      </c>
      <c r="J23" s="11">
        <f t="shared" si="4"/>
        <v>0.49761904761904763</v>
      </c>
      <c r="K23" s="12"/>
      <c r="L23" s="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"/>
      <c r="B24" s="74"/>
      <c r="C24" s="67"/>
      <c r="D24" s="74"/>
      <c r="E24" s="8" t="s">
        <v>11</v>
      </c>
      <c r="F24" s="12" t="s">
        <v>47</v>
      </c>
      <c r="G24" s="12" t="s">
        <v>48</v>
      </c>
      <c r="H24" s="10">
        <v>200000</v>
      </c>
      <c r="I24" s="9">
        <f>SUMIF(통장거래내역!E:E,예결산안!G:G,통장거래내역!H:H)-SUMIF(통장거래내역!E:E,예결산안!G:G,통장거래내역!G:G)</f>
        <v>190000</v>
      </c>
      <c r="J24" s="11">
        <f t="shared" si="4"/>
        <v>0.95</v>
      </c>
      <c r="K24" s="12"/>
      <c r="L24" s="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"/>
      <c r="B25" s="74"/>
      <c r="C25" s="67"/>
      <c r="D25" s="73"/>
      <c r="E25" s="62" t="s">
        <v>18</v>
      </c>
      <c r="F25" s="63"/>
      <c r="G25" s="64"/>
      <c r="H25" s="19">
        <f t="shared" ref="H25:I25" si="7">SUM(H20:H24)</f>
        <v>1310000</v>
      </c>
      <c r="I25" s="20">
        <f t="shared" si="7"/>
        <v>431100</v>
      </c>
      <c r="J25" s="21">
        <f t="shared" si="4"/>
        <v>0.32908396946564883</v>
      </c>
      <c r="K25" s="12"/>
      <c r="L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"/>
      <c r="B26" s="74"/>
      <c r="C26" s="67"/>
      <c r="D26" s="72" t="s">
        <v>49</v>
      </c>
      <c r="E26" s="12" t="s">
        <v>19</v>
      </c>
      <c r="F26" s="12" t="s">
        <v>50</v>
      </c>
      <c r="G26" s="12" t="s">
        <v>51</v>
      </c>
      <c r="H26" s="10" t="s">
        <v>33</v>
      </c>
      <c r="I26" s="9">
        <f>SUMIF(통장거래내역!E:E,예결산안!G:G,통장거래내역!H:H)-SUMIF(통장거래내역!E:E,예결산안!G:G,통장거래내역!G:G)</f>
        <v>0</v>
      </c>
      <c r="J26" s="11" t="str">
        <f t="shared" si="4"/>
        <v>-</v>
      </c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"/>
      <c r="B27" s="74"/>
      <c r="C27" s="67"/>
      <c r="D27" s="74"/>
      <c r="E27" s="12" t="s">
        <v>19</v>
      </c>
      <c r="F27" s="12" t="s">
        <v>52</v>
      </c>
      <c r="G27" s="12" t="s">
        <v>53</v>
      </c>
      <c r="H27" s="10" t="s">
        <v>33</v>
      </c>
      <c r="I27" s="9">
        <f>SUMIF(통장거래내역!E:E,예결산안!G:G,통장거래내역!H:H)-SUMIF(통장거래내역!E:E,예결산안!G:G,통장거래내역!G:G)</f>
        <v>0</v>
      </c>
      <c r="J27" s="11" t="str">
        <f t="shared" si="4"/>
        <v>-</v>
      </c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"/>
      <c r="B28" s="74"/>
      <c r="C28" s="67"/>
      <c r="D28" s="74"/>
      <c r="E28" s="12" t="s">
        <v>11</v>
      </c>
      <c r="F28" s="12" t="s">
        <v>54</v>
      </c>
      <c r="G28" s="12" t="s">
        <v>55</v>
      </c>
      <c r="H28" s="10">
        <v>3000000</v>
      </c>
      <c r="I28" s="9">
        <f>SUMIF(통장거래내역!E:E,예결산안!G:G,통장거래내역!H:H)-SUMIF(통장거래내역!E:E,예결산안!G:G,통장거래내역!G:G)</f>
        <v>3000000</v>
      </c>
      <c r="J28" s="11">
        <f t="shared" si="4"/>
        <v>1</v>
      </c>
      <c r="K28" s="12"/>
      <c r="L28" s="1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"/>
      <c r="B29" s="74"/>
      <c r="C29" s="67"/>
      <c r="D29" s="74"/>
      <c r="E29" s="12" t="s">
        <v>11</v>
      </c>
      <c r="F29" s="12" t="s">
        <v>56</v>
      </c>
      <c r="G29" s="12" t="s">
        <v>57</v>
      </c>
      <c r="H29" s="10">
        <v>300000</v>
      </c>
      <c r="I29" s="9">
        <f>SUMIF(통장거래내역!E:E,예결산안!G:G,통장거래내역!H:H)-SUMIF(통장거래내역!E:E,예결산안!G:G,통장거래내역!G:G)</f>
        <v>442000</v>
      </c>
      <c r="J29" s="11">
        <f t="shared" si="4"/>
        <v>1.4733333333333334</v>
      </c>
      <c r="K29" s="22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"/>
      <c r="B30" s="74"/>
      <c r="C30" s="67"/>
      <c r="D30" s="74"/>
      <c r="E30" s="12" t="s">
        <v>11</v>
      </c>
      <c r="F30" s="12" t="s">
        <v>58</v>
      </c>
      <c r="G30" s="12" t="s">
        <v>59</v>
      </c>
      <c r="H30" s="10" t="s">
        <v>33</v>
      </c>
      <c r="I30" s="9">
        <f>SUMIF(통장거래내역!E:E,예결산안!G:G,통장거래내역!H:H)-SUMIF(통장거래내역!E:E,예결산안!G:G,통장거래내역!G:G)</f>
        <v>0</v>
      </c>
      <c r="J30" s="11" t="str">
        <f t="shared" si="4"/>
        <v>-</v>
      </c>
      <c r="K30" s="1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"/>
      <c r="B31" s="74"/>
      <c r="C31" s="67"/>
      <c r="D31" s="74"/>
      <c r="E31" s="12" t="s">
        <v>19</v>
      </c>
      <c r="F31" s="12" t="s">
        <v>60</v>
      </c>
      <c r="G31" s="12" t="s">
        <v>61</v>
      </c>
      <c r="H31" s="10">
        <v>50000</v>
      </c>
      <c r="I31" s="9">
        <f>SUMIF(통장거래내역!E:E,예결산안!G:G,통장거래내역!H:H)-SUMIF(통장거래내역!E:E,예결산안!G:G,통장거래내역!G:G)</f>
        <v>0</v>
      </c>
      <c r="J31" s="11">
        <f t="shared" si="4"/>
        <v>0</v>
      </c>
      <c r="K31" s="12"/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"/>
      <c r="B32" s="74"/>
      <c r="C32" s="67"/>
      <c r="D32" s="74"/>
      <c r="E32" s="12" t="s">
        <v>11</v>
      </c>
      <c r="F32" s="12" t="s">
        <v>60</v>
      </c>
      <c r="G32" s="12" t="s">
        <v>62</v>
      </c>
      <c r="H32" s="10">
        <v>40000</v>
      </c>
      <c r="I32" s="9">
        <f>SUMIF(통장거래내역!E:E,예결산안!G:G,통장거래내역!H:H)-SUMIF(통장거래내역!E:E,예결산안!G:G,통장거래내역!G:G)</f>
        <v>26200</v>
      </c>
      <c r="J32" s="11">
        <f t="shared" si="4"/>
        <v>0.65500000000000003</v>
      </c>
      <c r="K32" s="12"/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7"/>
      <c r="B33" s="74"/>
      <c r="C33" s="67"/>
      <c r="D33" s="73"/>
      <c r="E33" s="62" t="s">
        <v>18</v>
      </c>
      <c r="F33" s="63"/>
      <c r="G33" s="64"/>
      <c r="H33" s="19">
        <f t="shared" ref="H33:I33" si="8">SUM(H26:H32)</f>
        <v>3390000</v>
      </c>
      <c r="I33" s="20">
        <f t="shared" si="8"/>
        <v>3468200</v>
      </c>
      <c r="J33" s="21">
        <f t="shared" si="4"/>
        <v>1.0230678466076697</v>
      </c>
      <c r="K33" s="12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"/>
      <c r="B34" s="74"/>
      <c r="C34" s="67"/>
      <c r="D34" s="72" t="s">
        <v>63</v>
      </c>
      <c r="E34" s="12" t="s">
        <v>11</v>
      </c>
      <c r="F34" s="12" t="s">
        <v>63</v>
      </c>
      <c r="G34" s="12" t="s">
        <v>64</v>
      </c>
      <c r="H34" s="10">
        <v>550000</v>
      </c>
      <c r="I34" s="9">
        <f>SUMIF(통장거래내역!E:E,예결산안!G:G,통장거래내역!H:H)-SUMIF(통장거래내역!E:E,예결산안!G:G,통장거래내역!G:G)</f>
        <v>483900</v>
      </c>
      <c r="J34" s="11">
        <f t="shared" si="4"/>
        <v>0.87981818181818183</v>
      </c>
      <c r="K34" s="12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7"/>
      <c r="B35" s="74"/>
      <c r="C35" s="67"/>
      <c r="D35" s="73"/>
      <c r="E35" s="62" t="s">
        <v>18</v>
      </c>
      <c r="F35" s="63"/>
      <c r="G35" s="64"/>
      <c r="H35" s="19">
        <f t="shared" ref="H35:I35" si="9">SUM(H34)</f>
        <v>550000</v>
      </c>
      <c r="I35" s="20">
        <f t="shared" si="9"/>
        <v>483900</v>
      </c>
      <c r="J35" s="21">
        <f t="shared" si="4"/>
        <v>0.87981818181818183</v>
      </c>
      <c r="K35" s="12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7"/>
      <c r="B36" s="74"/>
      <c r="C36" s="67"/>
      <c r="D36" s="72" t="s">
        <v>65</v>
      </c>
      <c r="E36" s="8" t="s">
        <v>11</v>
      </c>
      <c r="F36" s="8" t="s">
        <v>14</v>
      </c>
      <c r="G36" s="8" t="s">
        <v>66</v>
      </c>
      <c r="H36" s="10">
        <v>0</v>
      </c>
      <c r="I36" s="9">
        <f>SUMIF(통장거래내역!E:E,예결산안!G:G,통장거래내역!H:H)-SUMIF(통장거래내역!E:E,예결산안!G:G,통장거래내역!G:G)</f>
        <v>0</v>
      </c>
      <c r="J36" s="11" t="str">
        <f t="shared" si="4"/>
        <v>-</v>
      </c>
      <c r="K36" s="12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"/>
      <c r="B37" s="74"/>
      <c r="C37" s="67"/>
      <c r="D37" s="74"/>
      <c r="E37" s="8" t="s">
        <v>11</v>
      </c>
      <c r="F37" s="8" t="s">
        <v>67</v>
      </c>
      <c r="G37" s="8" t="s">
        <v>68</v>
      </c>
      <c r="H37" s="10">
        <v>0</v>
      </c>
      <c r="I37" s="9">
        <f>SUMIF(통장거래내역!E:E,예결산안!G:G,통장거래내역!H:H)-SUMIF(통장거래내역!E:E,예결산안!G:G,통장거래내역!G:G)</f>
        <v>316800</v>
      </c>
      <c r="J37" s="11"/>
      <c r="K37" s="12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"/>
      <c r="B38" s="74"/>
      <c r="C38" s="67"/>
      <c r="D38" s="73"/>
      <c r="E38" s="62" t="s">
        <v>18</v>
      </c>
      <c r="F38" s="63"/>
      <c r="G38" s="64"/>
      <c r="H38" s="19">
        <f t="shared" ref="H38:I38" si="10">SUM(H36)</f>
        <v>0</v>
      </c>
      <c r="I38" s="19">
        <f t="shared" si="10"/>
        <v>0</v>
      </c>
      <c r="J38" s="21" t="str">
        <f t="shared" ref="J38:J40" si="11">IFERROR(I38/H38,"-")</f>
        <v>-</v>
      </c>
      <c r="K38" s="12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"/>
      <c r="B39" s="74"/>
      <c r="C39" s="64"/>
      <c r="D39" s="75" t="s">
        <v>69</v>
      </c>
      <c r="E39" s="63"/>
      <c r="F39" s="63"/>
      <c r="G39" s="64"/>
      <c r="H39" s="23">
        <f t="shared" ref="H39:I39" si="12">SUM(H16,H19,H25,H33,H35,H38)</f>
        <v>5250000</v>
      </c>
      <c r="I39" s="23">
        <f t="shared" si="12"/>
        <v>4383200</v>
      </c>
      <c r="J39" s="24">
        <f t="shared" si="11"/>
        <v>0.83489523809523813</v>
      </c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5"/>
      <c r="B40" s="73"/>
      <c r="C40" s="76" t="s">
        <v>22</v>
      </c>
      <c r="D40" s="70"/>
      <c r="E40" s="70"/>
      <c r="F40" s="70"/>
      <c r="G40" s="71"/>
      <c r="H40" s="26">
        <f t="shared" ref="H40:I40" si="13">H39</f>
        <v>5250000</v>
      </c>
      <c r="I40" s="26">
        <f t="shared" si="13"/>
        <v>4383200</v>
      </c>
      <c r="J40" s="16">
        <f t="shared" si="11"/>
        <v>0.83489523809523813</v>
      </c>
      <c r="K40" s="27" t="s">
        <v>70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customHeight="1">
      <c r="A41" s="28"/>
      <c r="B41" s="29"/>
      <c r="C41" s="2"/>
      <c r="D41" s="2"/>
      <c r="E41" s="2"/>
      <c r="F41" s="2"/>
      <c r="G41" s="2"/>
      <c r="H41" s="30"/>
      <c r="I41" s="30"/>
      <c r="J41" s="31"/>
      <c r="K41" s="2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customHeight="1">
      <c r="A42" s="2"/>
      <c r="B42" s="2"/>
      <c r="C42" s="2"/>
      <c r="D42" s="2"/>
      <c r="E42" s="2"/>
      <c r="F42" s="2"/>
      <c r="G42" s="32" t="s">
        <v>22</v>
      </c>
      <c r="H42" s="33" t="s">
        <v>6</v>
      </c>
      <c r="I42" s="33" t="s">
        <v>7</v>
      </c>
      <c r="J42" s="34" t="s">
        <v>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35" t="s">
        <v>71</v>
      </c>
      <c r="H43" s="36">
        <f t="shared" ref="H43:I43" si="14">H10</f>
        <v>5250000</v>
      </c>
      <c r="I43" s="36">
        <f t="shared" si="14"/>
        <v>4700000</v>
      </c>
      <c r="J43" s="37" t="str">
        <f t="shared" ref="J43:J44" si="15">IFERROR(I14/H14,"-")</f>
        <v>-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35" t="s">
        <v>23</v>
      </c>
      <c r="H44" s="36">
        <f t="shared" ref="H44:I44" si="16">H40</f>
        <v>5250000</v>
      </c>
      <c r="I44" s="36">
        <f t="shared" si="16"/>
        <v>4383200</v>
      </c>
      <c r="J44" s="37" t="str">
        <f t="shared" si="15"/>
        <v>-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77" t="s">
        <v>72</v>
      </c>
      <c r="H45" s="71"/>
      <c r="I45" s="38">
        <f>I43-I44</f>
        <v>316800</v>
      </c>
      <c r="J45" s="3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32" t="s">
        <v>11</v>
      </c>
      <c r="H47" s="33" t="s">
        <v>6</v>
      </c>
      <c r="I47" s="33" t="s">
        <v>7</v>
      </c>
      <c r="J47" s="34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35" t="s">
        <v>71</v>
      </c>
      <c r="H48" s="36">
        <f t="shared" ref="H48:I48" si="17">H7</f>
        <v>4700000</v>
      </c>
      <c r="I48" s="36">
        <f t="shared" si="17"/>
        <v>4700000</v>
      </c>
      <c r="J48" s="37" t="str">
        <f t="shared" ref="J48:J49" si="18">IFERROR(I19/H19,"-")</f>
        <v>-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35" t="s">
        <v>23</v>
      </c>
      <c r="H49" s="36">
        <f>I14+I15+I17+I18+I21+I22+I23+I24+I28+I29+I30+I32+I36+I37</f>
        <v>4216100</v>
      </c>
      <c r="I49" s="36">
        <f>I14+I15+I17+I18+I21+I22+I23+I24+I28+I29+I30+I32+I36+I37+I34</f>
        <v>4700000</v>
      </c>
      <c r="J49" s="37">
        <f t="shared" si="18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77" t="s">
        <v>72</v>
      </c>
      <c r="H50" s="71"/>
      <c r="I50" s="38">
        <f>I48-I49</f>
        <v>0</v>
      </c>
      <c r="J50" s="3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30"/>
      <c r="I51" s="30"/>
      <c r="J51" s="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32" t="s">
        <v>19</v>
      </c>
      <c r="H52" s="33" t="s">
        <v>6</v>
      </c>
      <c r="I52" s="33" t="s">
        <v>7</v>
      </c>
      <c r="J52" s="34" t="s">
        <v>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35" t="s">
        <v>71</v>
      </c>
      <c r="H53" s="36">
        <f t="shared" ref="H53:I53" si="19">H9</f>
        <v>550000</v>
      </c>
      <c r="I53" s="36">
        <f t="shared" si="19"/>
        <v>0</v>
      </c>
      <c r="J53" s="37">
        <f t="shared" ref="J53:J54" si="20">IFERROR(I24/H24,"-")</f>
        <v>0.95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35" t="s">
        <v>23</v>
      </c>
      <c r="H54" s="36">
        <v>0</v>
      </c>
      <c r="I54" s="36">
        <f>I20</f>
        <v>0</v>
      </c>
      <c r="J54" s="37">
        <f t="shared" si="20"/>
        <v>0.32908396946564883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77" t="s">
        <v>72</v>
      </c>
      <c r="H55" s="71"/>
      <c r="I55" s="38">
        <f>I53-I54</f>
        <v>0</v>
      </c>
      <c r="J55" s="3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30"/>
      <c r="I60" s="30"/>
      <c r="J60" s="3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30"/>
      <c r="I61" s="30"/>
      <c r="J61" s="3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30"/>
      <c r="I62" s="30"/>
      <c r="J62" s="3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30"/>
      <c r="I63" s="30"/>
      <c r="J63" s="3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30"/>
      <c r="I64" s="30"/>
      <c r="J64" s="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30"/>
      <c r="I65" s="30"/>
      <c r="J65" s="3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30"/>
      <c r="I66" s="30"/>
      <c r="J66" s="3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30"/>
      <c r="I67" s="30"/>
      <c r="J67" s="3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30"/>
      <c r="I68" s="30"/>
      <c r="J68" s="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30"/>
      <c r="I69" s="30"/>
      <c r="J69" s="3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30"/>
      <c r="I70" s="30"/>
      <c r="J70" s="3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30"/>
      <c r="I71" s="30"/>
      <c r="J71" s="3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30"/>
      <c r="I72" s="30"/>
      <c r="J72" s="3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30"/>
      <c r="I73" s="30"/>
      <c r="J73" s="3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30"/>
      <c r="I74" s="30"/>
      <c r="J74" s="3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30"/>
      <c r="I75" s="30"/>
      <c r="J75" s="3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30"/>
      <c r="I76" s="30"/>
      <c r="J76" s="3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30"/>
      <c r="I77" s="30"/>
      <c r="J77" s="3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30"/>
      <c r="I78" s="30"/>
      <c r="J78" s="3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30"/>
      <c r="I79" s="30"/>
      <c r="J79" s="3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30"/>
      <c r="I80" s="30"/>
      <c r="J80" s="3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30"/>
      <c r="I81" s="30"/>
      <c r="J81" s="3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30"/>
      <c r="I82" s="30"/>
      <c r="J82" s="3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30"/>
      <c r="I83" s="30"/>
      <c r="J83" s="3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30"/>
      <c r="I84" s="30"/>
      <c r="J84" s="3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30"/>
      <c r="I85" s="30"/>
      <c r="J85" s="3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30"/>
      <c r="I86" s="30"/>
      <c r="J86" s="3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30"/>
      <c r="I87" s="30"/>
      <c r="J87" s="3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30"/>
      <c r="I88" s="30"/>
      <c r="J88" s="3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30"/>
      <c r="I89" s="30"/>
      <c r="J89" s="3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30"/>
      <c r="I90" s="30"/>
      <c r="J90" s="3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30"/>
      <c r="I91" s="30"/>
      <c r="J91" s="3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30"/>
      <c r="I92" s="30"/>
      <c r="J92" s="3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30"/>
      <c r="I93" s="30"/>
      <c r="J93" s="3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30"/>
      <c r="I94" s="30"/>
      <c r="J94" s="3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30"/>
      <c r="I95" s="30"/>
      <c r="J95" s="3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30"/>
      <c r="I96" s="30"/>
      <c r="J96" s="3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30"/>
      <c r="I97" s="30"/>
      <c r="J97" s="3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30"/>
      <c r="I98" s="30"/>
      <c r="J98" s="3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30"/>
      <c r="I99" s="30"/>
      <c r="J99" s="3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30"/>
      <c r="I100" s="30"/>
      <c r="J100" s="3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30"/>
      <c r="I101" s="30"/>
      <c r="J101" s="3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30"/>
      <c r="I102" s="30"/>
      <c r="J102" s="3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30"/>
      <c r="I103" s="30"/>
      <c r="J103" s="3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30"/>
      <c r="I104" s="30"/>
      <c r="J104" s="3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30"/>
      <c r="I105" s="30"/>
      <c r="J105" s="3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30"/>
      <c r="I106" s="30"/>
      <c r="J106" s="3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30"/>
      <c r="I107" s="30"/>
      <c r="J107" s="3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30"/>
      <c r="I108" s="30"/>
      <c r="J108" s="3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30"/>
      <c r="I109" s="30"/>
      <c r="J109" s="3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30"/>
      <c r="I110" s="30"/>
      <c r="J110" s="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30"/>
      <c r="I111" s="30"/>
      <c r="J111" s="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30"/>
      <c r="I112" s="30"/>
      <c r="J112" s="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30"/>
      <c r="I113" s="30"/>
      <c r="J113" s="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30"/>
      <c r="I114" s="30"/>
      <c r="J114" s="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30"/>
      <c r="I115" s="30"/>
      <c r="J115" s="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30"/>
      <c r="I116" s="30"/>
      <c r="J116" s="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30"/>
      <c r="I117" s="30"/>
      <c r="J117" s="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30"/>
      <c r="I118" s="30"/>
      <c r="J118" s="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30"/>
      <c r="I119" s="30"/>
      <c r="J119" s="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30"/>
      <c r="I120" s="30"/>
      <c r="J120" s="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30"/>
      <c r="I121" s="30"/>
      <c r="J121" s="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30"/>
      <c r="I122" s="30"/>
      <c r="J122" s="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30"/>
      <c r="I123" s="30"/>
      <c r="J123" s="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30"/>
      <c r="I124" s="30"/>
      <c r="J124" s="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30"/>
      <c r="I125" s="30"/>
      <c r="J125" s="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30"/>
      <c r="I126" s="30"/>
      <c r="J126" s="3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30"/>
      <c r="I127" s="30"/>
      <c r="J127" s="3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30"/>
      <c r="I128" s="30"/>
      <c r="J128" s="3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30"/>
      <c r="I129" s="30"/>
      <c r="J129" s="3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30"/>
      <c r="I130" s="30"/>
      <c r="J130" s="3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30"/>
      <c r="I131" s="30"/>
      <c r="J131" s="3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30"/>
      <c r="I132" s="30"/>
      <c r="J132" s="3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30"/>
      <c r="I133" s="30"/>
      <c r="J133" s="3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30"/>
      <c r="I134" s="30"/>
      <c r="J134" s="3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30"/>
      <c r="I135" s="30"/>
      <c r="J135" s="3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30"/>
      <c r="I136" s="30"/>
      <c r="J136" s="3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30"/>
      <c r="I137" s="30"/>
      <c r="J137" s="3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30"/>
      <c r="I138" s="30"/>
      <c r="J138" s="3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30"/>
      <c r="I139" s="30"/>
      <c r="J139" s="3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30"/>
      <c r="I140" s="30"/>
      <c r="J140" s="3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30"/>
      <c r="I141" s="30"/>
      <c r="J141" s="3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30"/>
      <c r="I142" s="30"/>
      <c r="J142" s="3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30"/>
      <c r="I143" s="30"/>
      <c r="J143" s="3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30"/>
      <c r="I144" s="30"/>
      <c r="J144" s="3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30"/>
      <c r="I145" s="30"/>
      <c r="J145" s="3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30"/>
      <c r="I146" s="30"/>
      <c r="J146" s="3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30"/>
      <c r="I147" s="30"/>
      <c r="J147" s="3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30"/>
      <c r="I148" s="30"/>
      <c r="J148" s="3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30"/>
      <c r="I149" s="30"/>
      <c r="J149" s="3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30"/>
      <c r="I150" s="30"/>
      <c r="J150" s="3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30"/>
      <c r="I151" s="30"/>
      <c r="J151" s="3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30"/>
      <c r="I152" s="30"/>
      <c r="J152" s="3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30"/>
      <c r="I153" s="30"/>
      <c r="J153" s="3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30"/>
      <c r="I154" s="30"/>
      <c r="J154" s="3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30"/>
      <c r="I155" s="30"/>
      <c r="J155" s="3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30"/>
      <c r="I156" s="30"/>
      <c r="J156" s="3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30"/>
      <c r="I157" s="30"/>
      <c r="J157" s="3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30"/>
      <c r="I158" s="30"/>
      <c r="J158" s="3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30"/>
      <c r="I159" s="30"/>
      <c r="J159" s="3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30"/>
      <c r="I160" s="30"/>
      <c r="J160" s="3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30"/>
      <c r="I161" s="30"/>
      <c r="J161" s="3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30"/>
      <c r="I162" s="30"/>
      <c r="J162" s="3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30"/>
      <c r="I163" s="30"/>
      <c r="J163" s="3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30"/>
      <c r="I164" s="30"/>
      <c r="J164" s="3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30"/>
      <c r="I165" s="30"/>
      <c r="J165" s="3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30"/>
      <c r="I166" s="30"/>
      <c r="J166" s="3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30"/>
      <c r="I167" s="30"/>
      <c r="J167" s="3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30"/>
      <c r="I168" s="30"/>
      <c r="J168" s="3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30"/>
      <c r="I169" s="30"/>
      <c r="J169" s="3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30"/>
      <c r="I170" s="30"/>
      <c r="J170" s="3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30"/>
      <c r="I171" s="30"/>
      <c r="J171" s="3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30"/>
      <c r="I172" s="30"/>
      <c r="J172" s="3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30"/>
      <c r="I173" s="30"/>
      <c r="J173" s="3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30"/>
      <c r="I174" s="30"/>
      <c r="J174" s="3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30"/>
      <c r="I175" s="30"/>
      <c r="J175" s="3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30"/>
      <c r="I176" s="30"/>
      <c r="J176" s="3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30"/>
      <c r="I177" s="30"/>
      <c r="J177" s="3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30"/>
      <c r="I178" s="30"/>
      <c r="J178" s="3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30"/>
      <c r="I179" s="30"/>
      <c r="J179" s="3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30"/>
      <c r="I180" s="30"/>
      <c r="J180" s="3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30"/>
      <c r="I181" s="30"/>
      <c r="J181" s="3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30"/>
      <c r="I182" s="30"/>
      <c r="J182" s="3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30"/>
      <c r="I183" s="30"/>
      <c r="J183" s="3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30"/>
      <c r="I184" s="30"/>
      <c r="J184" s="3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30"/>
      <c r="I185" s="30"/>
      <c r="J185" s="3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30"/>
      <c r="I186" s="30"/>
      <c r="J186" s="3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30"/>
      <c r="I187" s="30"/>
      <c r="J187" s="3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30"/>
      <c r="I188" s="30"/>
      <c r="J188" s="3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30"/>
      <c r="I189" s="30"/>
      <c r="J189" s="3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30"/>
      <c r="I190" s="30"/>
      <c r="J190" s="3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30"/>
      <c r="I191" s="30"/>
      <c r="J191" s="3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30"/>
      <c r="I192" s="30"/>
      <c r="J192" s="3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30"/>
      <c r="I193" s="30"/>
      <c r="J193" s="3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30"/>
      <c r="I194" s="30"/>
      <c r="J194" s="3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30"/>
      <c r="I195" s="30"/>
      <c r="J195" s="3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30"/>
      <c r="I196" s="30"/>
      <c r="J196" s="3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30"/>
      <c r="I197" s="30"/>
      <c r="J197" s="3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30"/>
      <c r="I198" s="30"/>
      <c r="J198" s="3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30"/>
      <c r="I199" s="30"/>
      <c r="J199" s="3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30"/>
      <c r="I200" s="30"/>
      <c r="J200" s="3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30"/>
      <c r="I201" s="30"/>
      <c r="J201" s="3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30"/>
      <c r="I202" s="30"/>
      <c r="J202" s="3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30"/>
      <c r="I203" s="30"/>
      <c r="J203" s="3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30"/>
      <c r="I204" s="30"/>
      <c r="J204" s="3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30"/>
      <c r="I205" s="30"/>
      <c r="J205" s="3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30"/>
      <c r="I206" s="30"/>
      <c r="J206" s="3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30"/>
      <c r="I207" s="30"/>
      <c r="J207" s="3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30"/>
      <c r="I208" s="30"/>
      <c r="J208" s="3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30"/>
      <c r="I209" s="30"/>
      <c r="J209" s="3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30"/>
      <c r="I210" s="30"/>
      <c r="J210" s="3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30"/>
      <c r="I211" s="30"/>
      <c r="J211" s="3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30"/>
      <c r="I212" s="30"/>
      <c r="J212" s="3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30"/>
      <c r="I213" s="30"/>
      <c r="J213" s="3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30"/>
      <c r="I214" s="30"/>
      <c r="J214" s="3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30"/>
      <c r="I215" s="30"/>
      <c r="J215" s="3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30"/>
      <c r="I216" s="30"/>
      <c r="J216" s="3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30"/>
      <c r="I217" s="30"/>
      <c r="J217" s="3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30"/>
      <c r="I218" s="30"/>
      <c r="J218" s="3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30"/>
      <c r="I219" s="30"/>
      <c r="J219" s="3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30"/>
      <c r="I220" s="30"/>
      <c r="J220" s="3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30"/>
      <c r="I221" s="30"/>
      <c r="J221" s="3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30"/>
      <c r="I222" s="30"/>
      <c r="J222" s="3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30"/>
      <c r="I223" s="30"/>
      <c r="J223" s="3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30"/>
      <c r="I224" s="30"/>
      <c r="J224" s="3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30"/>
      <c r="I225" s="30"/>
      <c r="J225" s="3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30"/>
      <c r="I226" s="30"/>
      <c r="J226" s="3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30"/>
      <c r="I227" s="30"/>
      <c r="J227" s="3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30"/>
      <c r="I228" s="30"/>
      <c r="J228" s="3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30"/>
      <c r="I229" s="30"/>
      <c r="J229" s="3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30"/>
      <c r="I230" s="30"/>
      <c r="J230" s="3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30"/>
      <c r="I231" s="30"/>
      <c r="J231" s="3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30"/>
      <c r="I232" s="30"/>
      <c r="J232" s="3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30"/>
      <c r="I233" s="30"/>
      <c r="J233" s="3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30"/>
      <c r="I234" s="30"/>
      <c r="J234" s="3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30"/>
      <c r="I235" s="30"/>
      <c r="J235" s="3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30"/>
      <c r="I236" s="30"/>
      <c r="J236" s="3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30"/>
      <c r="I237" s="30"/>
      <c r="J237" s="3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30"/>
      <c r="I238" s="30"/>
      <c r="J238" s="3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30"/>
      <c r="I239" s="30"/>
      <c r="J239" s="3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30"/>
      <c r="I240" s="30"/>
      <c r="J240" s="3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30"/>
      <c r="I241" s="30"/>
      <c r="J241" s="3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30"/>
      <c r="I242" s="30"/>
      <c r="J242" s="3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30"/>
      <c r="I243" s="30"/>
      <c r="J243" s="3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30"/>
      <c r="I244" s="30"/>
      <c r="J244" s="3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30"/>
      <c r="I245" s="30"/>
      <c r="J245" s="3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/>
    <row r="247" spans="1:29" ht="15.75" customHeight="1"/>
    <row r="248" spans="1:29" ht="15.75" customHeight="1"/>
    <row r="249" spans="1:29" ht="15.75" customHeight="1"/>
    <row r="250" spans="1:29" ht="15.75" customHeight="1"/>
    <row r="251" spans="1:29" ht="15.75" customHeight="1"/>
    <row r="252" spans="1:29" ht="15.75" customHeight="1"/>
    <row r="253" spans="1:29" ht="15.75" customHeight="1"/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mergeCells count="27">
    <mergeCell ref="D39:G39"/>
    <mergeCell ref="C40:G40"/>
    <mergeCell ref="G45:H45"/>
    <mergeCell ref="G50:H50"/>
    <mergeCell ref="G55:H55"/>
    <mergeCell ref="C14:C39"/>
    <mergeCell ref="D14:D16"/>
    <mergeCell ref="D17:D19"/>
    <mergeCell ref="D20:D25"/>
    <mergeCell ref="D26:D33"/>
    <mergeCell ref="E38:G38"/>
    <mergeCell ref="D2:K2"/>
    <mergeCell ref="E4:E7"/>
    <mergeCell ref="F7:G7"/>
    <mergeCell ref="E8:E9"/>
    <mergeCell ref="F9:G9"/>
    <mergeCell ref="E10:G10"/>
    <mergeCell ref="B12:K12"/>
    <mergeCell ref="D34:D35"/>
    <mergeCell ref="D36:D38"/>
    <mergeCell ref="D4:D10"/>
    <mergeCell ref="B14:B40"/>
    <mergeCell ref="E16:G16"/>
    <mergeCell ref="E19:G19"/>
    <mergeCell ref="E25:G25"/>
    <mergeCell ref="E33:G33"/>
    <mergeCell ref="E35:G3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O64"/>
  <sheetViews>
    <sheetView workbookViewId="0"/>
  </sheetViews>
  <sheetFormatPr defaultColWidth="12.6640625" defaultRowHeight="15" customHeight="1"/>
  <sheetData>
    <row r="1" spans="2:1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5" ht="15" customHeight="1">
      <c r="B2" s="81" t="s">
        <v>73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2:15">
      <c r="B3" s="40"/>
      <c r="C3" s="40"/>
      <c r="D3" s="40"/>
      <c r="E3" s="40"/>
      <c r="F3" s="40"/>
      <c r="G3" s="41"/>
      <c r="H3" s="41"/>
      <c r="I3" s="41"/>
      <c r="J3" s="40"/>
      <c r="K3" s="40"/>
      <c r="L3" s="40"/>
      <c r="M3" s="40"/>
    </row>
    <row r="4" spans="2:15">
      <c r="B4" s="42" t="s">
        <v>74</v>
      </c>
      <c r="C4" s="43" t="s">
        <v>75</v>
      </c>
      <c r="D4" s="43" t="s">
        <v>76</v>
      </c>
      <c r="E4" s="43" t="s">
        <v>5</v>
      </c>
      <c r="F4" s="43" t="s">
        <v>77</v>
      </c>
      <c r="G4" s="44" t="s">
        <v>1</v>
      </c>
      <c r="H4" s="44" t="s">
        <v>23</v>
      </c>
      <c r="I4" s="44" t="s">
        <v>78</v>
      </c>
      <c r="J4" s="43" t="s">
        <v>79</v>
      </c>
      <c r="K4" s="43" t="s">
        <v>80</v>
      </c>
      <c r="L4" s="43" t="s">
        <v>81</v>
      </c>
      <c r="M4" s="43" t="s">
        <v>9</v>
      </c>
    </row>
    <row r="5" spans="2:15">
      <c r="B5" s="45" t="s">
        <v>82</v>
      </c>
      <c r="C5" s="8" t="s">
        <v>83</v>
      </c>
      <c r="D5" s="45" t="s">
        <v>12</v>
      </c>
      <c r="E5" s="8" t="s">
        <v>13</v>
      </c>
      <c r="F5" s="46" t="s">
        <v>84</v>
      </c>
      <c r="G5" s="47">
        <v>3800000</v>
      </c>
      <c r="H5" s="9">
        <v>0</v>
      </c>
      <c r="I5" s="48">
        <v>3800000</v>
      </c>
      <c r="J5" s="45" t="s">
        <v>82</v>
      </c>
      <c r="K5" s="45"/>
      <c r="L5" s="8" t="b">
        <v>1</v>
      </c>
      <c r="M5" s="49"/>
      <c r="O5" s="50" t="s">
        <v>85</v>
      </c>
    </row>
    <row r="6" spans="2:15">
      <c r="B6" s="45" t="s">
        <v>86</v>
      </c>
      <c r="C6" s="8" t="s">
        <v>83</v>
      </c>
      <c r="D6" s="51" t="s">
        <v>87</v>
      </c>
      <c r="E6" s="51" t="s">
        <v>57</v>
      </c>
      <c r="F6" s="46" t="s">
        <v>84</v>
      </c>
      <c r="G6" s="47">
        <v>0</v>
      </c>
      <c r="H6" s="47">
        <v>74000</v>
      </c>
      <c r="I6" s="52">
        <v>3726000</v>
      </c>
      <c r="J6" s="45" t="s">
        <v>86</v>
      </c>
      <c r="K6" s="53" t="s">
        <v>88</v>
      </c>
      <c r="L6" s="8" t="b">
        <v>1</v>
      </c>
      <c r="M6" s="54"/>
      <c r="O6" s="50" t="s">
        <v>89</v>
      </c>
    </row>
    <row r="7" spans="2:15">
      <c r="B7" s="53" t="s">
        <v>90</v>
      </c>
      <c r="C7" s="8" t="s">
        <v>83</v>
      </c>
      <c r="D7" s="53" t="s">
        <v>91</v>
      </c>
      <c r="E7" s="51" t="s">
        <v>13</v>
      </c>
      <c r="F7" s="46" t="s">
        <v>84</v>
      </c>
      <c r="G7" s="55">
        <v>900000</v>
      </c>
      <c r="H7" s="55">
        <v>0</v>
      </c>
      <c r="I7" s="52">
        <v>4626000</v>
      </c>
      <c r="J7" s="53" t="s">
        <v>90</v>
      </c>
      <c r="K7" s="53"/>
      <c r="L7" s="8" t="b">
        <v>1</v>
      </c>
      <c r="M7" s="51"/>
    </row>
    <row r="8" spans="2:15">
      <c r="B8" s="53" t="s">
        <v>92</v>
      </c>
      <c r="C8" s="8" t="s">
        <v>83</v>
      </c>
      <c r="D8" s="51" t="s">
        <v>87</v>
      </c>
      <c r="E8" s="51" t="s">
        <v>57</v>
      </c>
      <c r="F8" s="46" t="s">
        <v>84</v>
      </c>
      <c r="G8" s="55">
        <v>0</v>
      </c>
      <c r="H8" s="55">
        <v>94000</v>
      </c>
      <c r="I8" s="52">
        <v>4532000</v>
      </c>
      <c r="J8" s="53" t="s">
        <v>92</v>
      </c>
      <c r="K8" s="53" t="s">
        <v>88</v>
      </c>
      <c r="L8" s="8" t="b">
        <v>1</v>
      </c>
      <c r="M8" s="54"/>
    </row>
    <row r="9" spans="2:15">
      <c r="B9" s="53" t="s">
        <v>92</v>
      </c>
      <c r="C9" s="8" t="s">
        <v>83</v>
      </c>
      <c r="D9" s="51" t="s">
        <v>87</v>
      </c>
      <c r="E9" s="51" t="s">
        <v>57</v>
      </c>
      <c r="F9" s="46" t="s">
        <v>84</v>
      </c>
      <c r="G9" s="55">
        <v>0</v>
      </c>
      <c r="H9" s="55">
        <v>68000</v>
      </c>
      <c r="I9" s="52">
        <v>4464000</v>
      </c>
      <c r="J9" s="53" t="s">
        <v>92</v>
      </c>
      <c r="K9" s="53" t="s">
        <v>88</v>
      </c>
      <c r="L9" s="8" t="b">
        <v>1</v>
      </c>
      <c r="M9" s="54"/>
    </row>
    <row r="10" spans="2:15">
      <c r="B10" s="53" t="s">
        <v>93</v>
      </c>
      <c r="C10" s="8" t="s">
        <v>83</v>
      </c>
      <c r="D10" s="56" t="s">
        <v>94</v>
      </c>
      <c r="E10" s="51" t="s">
        <v>64</v>
      </c>
      <c r="F10" s="46" t="s">
        <v>95</v>
      </c>
      <c r="G10" s="55">
        <v>0</v>
      </c>
      <c r="H10" s="55">
        <v>54700</v>
      </c>
      <c r="I10" s="52">
        <v>4409300</v>
      </c>
      <c r="J10" s="53" t="s">
        <v>93</v>
      </c>
      <c r="K10" s="53"/>
      <c r="L10" s="8" t="b">
        <v>1</v>
      </c>
      <c r="M10" s="51"/>
    </row>
    <row r="11" spans="2:15">
      <c r="B11" s="53" t="s">
        <v>96</v>
      </c>
      <c r="C11" s="8" t="s">
        <v>83</v>
      </c>
      <c r="D11" s="56" t="s">
        <v>94</v>
      </c>
      <c r="E11" s="51" t="s">
        <v>64</v>
      </c>
      <c r="F11" s="46" t="s">
        <v>95</v>
      </c>
      <c r="G11" s="55">
        <v>0</v>
      </c>
      <c r="H11" s="55">
        <v>50000</v>
      </c>
      <c r="I11" s="52">
        <v>4359300</v>
      </c>
      <c r="J11" s="53" t="s">
        <v>96</v>
      </c>
      <c r="K11" s="53"/>
      <c r="L11" s="8" t="b">
        <v>1</v>
      </c>
      <c r="M11" s="54"/>
    </row>
    <row r="12" spans="2:15">
      <c r="B12" s="53" t="s">
        <v>96</v>
      </c>
      <c r="C12" s="8" t="s">
        <v>83</v>
      </c>
      <c r="D12" s="56" t="s">
        <v>94</v>
      </c>
      <c r="E12" s="51" t="s">
        <v>64</v>
      </c>
      <c r="F12" s="46" t="s">
        <v>95</v>
      </c>
      <c r="G12" s="55">
        <v>0</v>
      </c>
      <c r="H12" s="55">
        <v>25300</v>
      </c>
      <c r="I12" s="52">
        <v>4334000</v>
      </c>
      <c r="J12" s="53" t="s">
        <v>96</v>
      </c>
      <c r="K12" s="53"/>
      <c r="L12" s="8" t="b">
        <v>1</v>
      </c>
      <c r="M12" s="54"/>
    </row>
    <row r="13" spans="2:15">
      <c r="B13" s="53" t="s">
        <v>96</v>
      </c>
      <c r="C13" s="8" t="s">
        <v>83</v>
      </c>
      <c r="D13" s="56" t="s">
        <v>94</v>
      </c>
      <c r="E13" s="51" t="s">
        <v>64</v>
      </c>
      <c r="F13" s="46" t="s">
        <v>95</v>
      </c>
      <c r="G13" s="55">
        <v>0</v>
      </c>
      <c r="H13" s="55">
        <v>8000</v>
      </c>
      <c r="I13" s="52">
        <v>4326000</v>
      </c>
      <c r="J13" s="53" t="s">
        <v>96</v>
      </c>
      <c r="K13" s="53"/>
      <c r="L13" s="8" t="b">
        <v>1</v>
      </c>
      <c r="M13" s="51"/>
    </row>
    <row r="14" spans="2:15">
      <c r="B14" s="53" t="s">
        <v>96</v>
      </c>
      <c r="C14" s="8" t="s">
        <v>83</v>
      </c>
      <c r="D14" s="53" t="s">
        <v>94</v>
      </c>
      <c r="E14" s="51" t="s">
        <v>64</v>
      </c>
      <c r="F14" s="46" t="s">
        <v>84</v>
      </c>
      <c r="G14" s="55">
        <v>0</v>
      </c>
      <c r="H14" s="55">
        <v>175500</v>
      </c>
      <c r="I14" s="52">
        <v>4150500</v>
      </c>
      <c r="J14" s="53" t="s">
        <v>96</v>
      </c>
      <c r="K14" s="53" t="s">
        <v>97</v>
      </c>
      <c r="L14" s="8" t="b">
        <v>1</v>
      </c>
      <c r="M14" s="54"/>
    </row>
    <row r="15" spans="2:15">
      <c r="B15" s="53" t="s">
        <v>98</v>
      </c>
      <c r="C15" s="8" t="s">
        <v>83</v>
      </c>
      <c r="D15" s="53" t="s">
        <v>99</v>
      </c>
      <c r="E15" s="51" t="s">
        <v>55</v>
      </c>
      <c r="F15" s="46" t="s">
        <v>84</v>
      </c>
      <c r="G15" s="55">
        <v>0</v>
      </c>
      <c r="H15" s="55">
        <v>3000000</v>
      </c>
      <c r="I15" s="52">
        <v>1150500</v>
      </c>
      <c r="J15" s="53" t="s">
        <v>98</v>
      </c>
      <c r="K15" s="53"/>
      <c r="L15" s="8" t="b">
        <v>1</v>
      </c>
      <c r="M15" s="54"/>
    </row>
    <row r="16" spans="2:15">
      <c r="B16" s="53" t="s">
        <v>100</v>
      </c>
      <c r="C16" s="8" t="s">
        <v>83</v>
      </c>
      <c r="D16" s="53" t="s">
        <v>101</v>
      </c>
      <c r="E16" s="51" t="s">
        <v>42</v>
      </c>
      <c r="F16" s="46" t="s">
        <v>95</v>
      </c>
      <c r="G16" s="55">
        <v>0</v>
      </c>
      <c r="H16" s="55">
        <v>176990</v>
      </c>
      <c r="I16" s="52">
        <v>973510</v>
      </c>
      <c r="J16" s="53" t="s">
        <v>100</v>
      </c>
      <c r="K16" s="53"/>
      <c r="L16" s="8" t="b">
        <v>1</v>
      </c>
      <c r="M16" s="54"/>
    </row>
    <row r="17" spans="2:13">
      <c r="B17" s="53" t="s">
        <v>100</v>
      </c>
      <c r="C17" s="8" t="s">
        <v>83</v>
      </c>
      <c r="D17" s="53" t="s">
        <v>101</v>
      </c>
      <c r="E17" s="51" t="s">
        <v>42</v>
      </c>
      <c r="F17" s="46" t="s">
        <v>95</v>
      </c>
      <c r="G17" s="55">
        <v>0</v>
      </c>
      <c r="H17" s="55">
        <v>65620</v>
      </c>
      <c r="I17" s="52">
        <v>907890</v>
      </c>
      <c r="J17" s="53" t="s">
        <v>100</v>
      </c>
      <c r="K17" s="53"/>
      <c r="L17" s="8" t="b">
        <v>1</v>
      </c>
      <c r="M17" s="54"/>
    </row>
    <row r="18" spans="2:13">
      <c r="B18" s="53" t="s">
        <v>100</v>
      </c>
      <c r="C18" s="8" t="s">
        <v>83</v>
      </c>
      <c r="D18" s="53" t="s">
        <v>94</v>
      </c>
      <c r="E18" s="51" t="s">
        <v>64</v>
      </c>
      <c r="F18" s="46" t="s">
        <v>84</v>
      </c>
      <c r="G18" s="55">
        <v>0</v>
      </c>
      <c r="H18" s="55">
        <v>170400</v>
      </c>
      <c r="I18" s="52">
        <v>737490</v>
      </c>
      <c r="J18" s="53" t="s">
        <v>100</v>
      </c>
      <c r="K18" s="53" t="s">
        <v>97</v>
      </c>
      <c r="L18" s="8" t="b">
        <v>1</v>
      </c>
      <c r="M18" s="54"/>
    </row>
    <row r="19" spans="2:13">
      <c r="B19" s="53" t="s">
        <v>100</v>
      </c>
      <c r="C19" s="8" t="s">
        <v>83</v>
      </c>
      <c r="D19" s="51" t="s">
        <v>87</v>
      </c>
      <c r="E19" s="51" t="s">
        <v>57</v>
      </c>
      <c r="F19" s="46" t="s">
        <v>84</v>
      </c>
      <c r="G19" s="55">
        <v>0</v>
      </c>
      <c r="H19" s="55">
        <v>44700</v>
      </c>
      <c r="I19" s="52">
        <v>692790</v>
      </c>
      <c r="J19" s="53" t="s">
        <v>100</v>
      </c>
      <c r="K19" s="53" t="s">
        <v>88</v>
      </c>
      <c r="L19" s="8" t="b">
        <v>1</v>
      </c>
      <c r="M19" s="51"/>
    </row>
    <row r="20" spans="2:13">
      <c r="B20" s="53" t="s">
        <v>102</v>
      </c>
      <c r="C20" s="8" t="s">
        <v>83</v>
      </c>
      <c r="D20" s="53" t="s">
        <v>103</v>
      </c>
      <c r="E20" s="51" t="s">
        <v>42</v>
      </c>
      <c r="F20" s="46" t="s">
        <v>84</v>
      </c>
      <c r="G20" s="55">
        <v>0</v>
      </c>
      <c r="H20" s="55">
        <v>18700</v>
      </c>
      <c r="I20" s="52">
        <v>674090</v>
      </c>
      <c r="J20" s="53" t="s">
        <v>102</v>
      </c>
      <c r="K20" s="53"/>
      <c r="L20" s="8" t="b">
        <v>1</v>
      </c>
      <c r="M20" s="51"/>
    </row>
    <row r="21" spans="2:13">
      <c r="B21" s="53" t="s">
        <v>104</v>
      </c>
      <c r="C21" s="8" t="s">
        <v>83</v>
      </c>
      <c r="D21" s="53" t="s">
        <v>105</v>
      </c>
      <c r="E21" s="51" t="s">
        <v>42</v>
      </c>
      <c r="F21" s="46" t="s">
        <v>84</v>
      </c>
      <c r="G21" s="55">
        <v>182610</v>
      </c>
      <c r="H21" s="55">
        <v>0</v>
      </c>
      <c r="I21" s="52">
        <f t="shared" ref="I21:I30" si="0">I20-H21+G21</f>
        <v>856700</v>
      </c>
      <c r="J21" s="53" t="s">
        <v>104</v>
      </c>
      <c r="K21" s="53"/>
      <c r="L21" s="8" t="b">
        <v>1</v>
      </c>
      <c r="M21" s="54"/>
    </row>
    <row r="22" spans="2:13">
      <c r="B22" s="53" t="s">
        <v>106</v>
      </c>
      <c r="C22" s="8" t="s">
        <v>83</v>
      </c>
      <c r="D22" s="53" t="s">
        <v>105</v>
      </c>
      <c r="E22" s="51" t="s">
        <v>42</v>
      </c>
      <c r="F22" s="46" t="s">
        <v>84</v>
      </c>
      <c r="G22" s="55">
        <v>18700</v>
      </c>
      <c r="H22" s="55">
        <v>0</v>
      </c>
      <c r="I22" s="52">
        <f t="shared" si="0"/>
        <v>875400</v>
      </c>
      <c r="J22" s="53" t="s">
        <v>106</v>
      </c>
      <c r="K22" s="53"/>
      <c r="L22" s="8" t="b">
        <v>1</v>
      </c>
      <c r="M22" s="51"/>
    </row>
    <row r="23" spans="2:13">
      <c r="B23" s="53" t="s">
        <v>107</v>
      </c>
      <c r="C23" s="8" t="s">
        <v>83</v>
      </c>
      <c r="D23" s="51" t="s">
        <v>108</v>
      </c>
      <c r="E23" s="51" t="s">
        <v>44</v>
      </c>
      <c r="F23" s="46" t="s">
        <v>84</v>
      </c>
      <c r="G23" s="55">
        <v>0</v>
      </c>
      <c r="H23" s="55">
        <v>76600</v>
      </c>
      <c r="I23" s="52">
        <f t="shared" si="0"/>
        <v>798800</v>
      </c>
      <c r="J23" s="53" t="s">
        <v>107</v>
      </c>
      <c r="K23" s="53"/>
      <c r="L23" s="8" t="b">
        <v>1</v>
      </c>
      <c r="M23" s="51"/>
    </row>
    <row r="24" spans="2:13">
      <c r="B24" s="53" t="s">
        <v>107</v>
      </c>
      <c r="C24" s="8" t="s">
        <v>83</v>
      </c>
      <c r="D24" s="51" t="s">
        <v>108</v>
      </c>
      <c r="E24" s="51" t="s">
        <v>48</v>
      </c>
      <c r="F24" s="46" t="s">
        <v>109</v>
      </c>
      <c r="G24" s="57">
        <v>0</v>
      </c>
      <c r="H24" s="58">
        <v>190000</v>
      </c>
      <c r="I24" s="52">
        <f t="shared" si="0"/>
        <v>608800</v>
      </c>
      <c r="J24" s="53" t="s">
        <v>107</v>
      </c>
      <c r="K24" s="54"/>
      <c r="L24" s="8" t="b">
        <v>1</v>
      </c>
      <c r="M24" s="51"/>
    </row>
    <row r="25" spans="2:13">
      <c r="B25" s="53" t="s">
        <v>107</v>
      </c>
      <c r="C25" s="8" t="s">
        <v>83</v>
      </c>
      <c r="D25" s="51" t="s">
        <v>87</v>
      </c>
      <c r="E25" s="51" t="s">
        <v>57</v>
      </c>
      <c r="F25" s="46" t="s">
        <v>109</v>
      </c>
      <c r="G25" s="57">
        <v>0</v>
      </c>
      <c r="H25" s="58">
        <v>123000</v>
      </c>
      <c r="I25" s="52">
        <f t="shared" si="0"/>
        <v>485800</v>
      </c>
      <c r="J25" s="53" t="s">
        <v>107</v>
      </c>
      <c r="K25" s="53" t="s">
        <v>88</v>
      </c>
      <c r="L25" s="8" t="b">
        <v>1</v>
      </c>
      <c r="M25" s="51"/>
    </row>
    <row r="26" spans="2:13">
      <c r="B26" s="53" t="s">
        <v>110</v>
      </c>
      <c r="C26" s="8" t="s">
        <v>83</v>
      </c>
      <c r="D26" s="51" t="s">
        <v>111</v>
      </c>
      <c r="E26" s="51" t="s">
        <v>46</v>
      </c>
      <c r="F26" s="46" t="s">
        <v>109</v>
      </c>
      <c r="G26" s="57">
        <v>0</v>
      </c>
      <c r="H26" s="58">
        <v>67200</v>
      </c>
      <c r="I26" s="52">
        <f t="shared" si="0"/>
        <v>418600</v>
      </c>
      <c r="J26" s="53" t="s">
        <v>107</v>
      </c>
      <c r="K26" s="53" t="s">
        <v>88</v>
      </c>
      <c r="L26" s="8" t="b">
        <v>1</v>
      </c>
      <c r="M26" s="51"/>
    </row>
    <row r="27" spans="2:13">
      <c r="B27" s="53" t="s">
        <v>110</v>
      </c>
      <c r="C27" s="8" t="s">
        <v>83</v>
      </c>
      <c r="D27" s="51" t="s">
        <v>112</v>
      </c>
      <c r="E27" s="51" t="s">
        <v>46</v>
      </c>
      <c r="F27" s="46" t="s">
        <v>109</v>
      </c>
      <c r="G27" s="57">
        <v>0</v>
      </c>
      <c r="H27" s="58">
        <v>37300</v>
      </c>
      <c r="I27" s="52">
        <f t="shared" si="0"/>
        <v>381300</v>
      </c>
      <c r="J27" s="53" t="s">
        <v>107</v>
      </c>
      <c r="K27" s="53" t="s">
        <v>88</v>
      </c>
      <c r="L27" s="8" t="b">
        <v>1</v>
      </c>
      <c r="M27" s="51"/>
    </row>
    <row r="28" spans="2:13">
      <c r="B28" s="53" t="s">
        <v>110</v>
      </c>
      <c r="C28" s="8" t="s">
        <v>83</v>
      </c>
      <c r="D28" s="51" t="s">
        <v>87</v>
      </c>
      <c r="E28" s="51" t="s">
        <v>57</v>
      </c>
      <c r="F28" s="46" t="s">
        <v>109</v>
      </c>
      <c r="G28" s="57">
        <v>0</v>
      </c>
      <c r="H28" s="58">
        <v>38300</v>
      </c>
      <c r="I28" s="52">
        <f t="shared" si="0"/>
        <v>343000</v>
      </c>
      <c r="J28" s="53" t="s">
        <v>107</v>
      </c>
      <c r="K28" s="53" t="s">
        <v>88</v>
      </c>
      <c r="L28" s="8" t="b">
        <v>1</v>
      </c>
      <c r="M28" s="51"/>
    </row>
    <row r="29" spans="2:13" ht="13.8">
      <c r="B29" s="53" t="s">
        <v>110</v>
      </c>
      <c r="C29" s="8" t="s">
        <v>83</v>
      </c>
      <c r="D29" s="51" t="s">
        <v>60</v>
      </c>
      <c r="E29" s="51" t="s">
        <v>62</v>
      </c>
      <c r="F29" s="46" t="s">
        <v>109</v>
      </c>
      <c r="G29" s="57">
        <v>0</v>
      </c>
      <c r="H29" s="58">
        <v>26200</v>
      </c>
      <c r="I29" s="52">
        <f t="shared" si="0"/>
        <v>316800</v>
      </c>
      <c r="J29" s="53" t="s">
        <v>107</v>
      </c>
      <c r="K29" s="53" t="s">
        <v>88</v>
      </c>
      <c r="L29" s="8" t="b">
        <v>1</v>
      </c>
      <c r="M29" s="51"/>
    </row>
    <row r="30" spans="2:13" ht="13.8">
      <c r="B30" s="53" t="s">
        <v>110</v>
      </c>
      <c r="C30" s="8" t="s">
        <v>83</v>
      </c>
      <c r="D30" s="51" t="s">
        <v>113</v>
      </c>
      <c r="E30" s="51" t="s">
        <v>68</v>
      </c>
      <c r="F30" s="46" t="s">
        <v>84</v>
      </c>
      <c r="G30" s="57">
        <v>0</v>
      </c>
      <c r="H30" s="58">
        <v>316800</v>
      </c>
      <c r="I30" s="52">
        <f t="shared" si="0"/>
        <v>0</v>
      </c>
      <c r="J30" s="53" t="s">
        <v>107</v>
      </c>
      <c r="K30" s="54"/>
      <c r="L30" s="8" t="b">
        <v>1</v>
      </c>
      <c r="M30" s="51"/>
    </row>
    <row r="31" spans="2:13" ht="13.2">
      <c r="B31" s="59"/>
      <c r="C31" s="8"/>
      <c r="D31" s="54"/>
      <c r="E31" s="54"/>
      <c r="F31" s="46"/>
      <c r="G31" s="57"/>
      <c r="H31" s="60"/>
      <c r="I31" s="61"/>
      <c r="J31" s="54"/>
      <c r="K31" s="54"/>
      <c r="L31" s="54"/>
      <c r="M31" s="54"/>
    </row>
    <row r="32" spans="2:13" ht="13.2">
      <c r="B32" s="59"/>
      <c r="C32" s="8"/>
      <c r="D32" s="54"/>
      <c r="E32" s="54"/>
      <c r="F32" s="46"/>
      <c r="G32" s="60"/>
      <c r="H32" s="60"/>
      <c r="I32" s="61"/>
      <c r="J32" s="54"/>
      <c r="K32" s="54"/>
      <c r="L32" s="54"/>
      <c r="M32" s="54"/>
    </row>
    <row r="33" spans="2:13" ht="13.2">
      <c r="B33" s="59"/>
      <c r="C33" s="8"/>
      <c r="D33" s="54"/>
      <c r="E33" s="54"/>
      <c r="F33" s="46"/>
      <c r="G33" s="60"/>
      <c r="H33" s="60"/>
      <c r="I33" s="61"/>
      <c r="J33" s="54"/>
      <c r="K33" s="54"/>
      <c r="L33" s="54"/>
      <c r="M33" s="54"/>
    </row>
    <row r="34" spans="2:13" ht="13.2">
      <c r="B34" s="59"/>
      <c r="C34" s="8"/>
      <c r="D34" s="54"/>
      <c r="E34" s="54"/>
      <c r="F34" s="46"/>
      <c r="G34" s="60"/>
      <c r="H34" s="60"/>
      <c r="I34" s="61"/>
      <c r="J34" s="54"/>
      <c r="K34" s="54"/>
      <c r="L34" s="54"/>
      <c r="M34" s="54"/>
    </row>
    <row r="35" spans="2:13" ht="13.2">
      <c r="B35" s="59"/>
      <c r="C35" s="8"/>
      <c r="D35" s="54"/>
      <c r="E35" s="54"/>
      <c r="F35" s="54"/>
      <c r="G35" s="60"/>
      <c r="H35" s="60"/>
      <c r="I35" s="61"/>
      <c r="J35" s="54"/>
      <c r="K35" s="54"/>
      <c r="L35" s="54"/>
      <c r="M35" s="54"/>
    </row>
    <row r="36" spans="2:13" ht="13.2">
      <c r="B36" s="59"/>
      <c r="C36" s="54"/>
      <c r="D36" s="54"/>
      <c r="E36" s="54"/>
      <c r="F36" s="54"/>
      <c r="G36" s="60"/>
      <c r="H36" s="60"/>
      <c r="I36" s="61"/>
      <c r="J36" s="54"/>
      <c r="K36" s="54"/>
      <c r="L36" s="54"/>
      <c r="M36" s="54"/>
    </row>
    <row r="37" spans="2:13" ht="13.2">
      <c r="B37" s="59"/>
      <c r="C37" s="54"/>
      <c r="D37" s="54"/>
      <c r="E37" s="54"/>
      <c r="F37" s="54"/>
      <c r="G37" s="60"/>
      <c r="H37" s="60"/>
      <c r="I37" s="61"/>
      <c r="J37" s="54"/>
      <c r="K37" s="54"/>
      <c r="L37" s="54"/>
      <c r="M37" s="54"/>
    </row>
    <row r="38" spans="2:13" ht="13.2">
      <c r="B38" s="59"/>
      <c r="C38" s="54"/>
      <c r="D38" s="54"/>
      <c r="E38" s="54"/>
      <c r="F38" s="54"/>
      <c r="G38" s="60"/>
      <c r="H38" s="60"/>
      <c r="I38" s="61"/>
      <c r="J38" s="54"/>
      <c r="K38" s="54"/>
      <c r="L38" s="54"/>
      <c r="M38" s="54"/>
    </row>
    <row r="39" spans="2:13" ht="13.2">
      <c r="B39" s="59"/>
      <c r="C39" s="54"/>
      <c r="D39" s="54"/>
      <c r="E39" s="54"/>
      <c r="F39" s="54"/>
      <c r="G39" s="60"/>
      <c r="H39" s="60"/>
      <c r="I39" s="61"/>
      <c r="J39" s="54"/>
      <c r="K39" s="54"/>
      <c r="L39" s="54"/>
      <c r="M39" s="54"/>
    </row>
    <row r="40" spans="2:13" ht="13.2">
      <c r="B40" s="59"/>
      <c r="C40" s="54"/>
      <c r="D40" s="54"/>
      <c r="E40" s="54"/>
      <c r="F40" s="54"/>
      <c r="G40" s="60"/>
      <c r="H40" s="60"/>
      <c r="I40" s="61"/>
      <c r="J40" s="54"/>
      <c r="K40" s="54"/>
      <c r="L40" s="54"/>
      <c r="M40" s="54"/>
    </row>
    <row r="41" spans="2:13" ht="13.2">
      <c r="B41" s="59"/>
      <c r="C41" s="54"/>
      <c r="D41" s="54"/>
      <c r="E41" s="54"/>
      <c r="F41" s="54"/>
      <c r="G41" s="60"/>
      <c r="H41" s="60"/>
      <c r="I41" s="61"/>
      <c r="J41" s="54"/>
      <c r="K41" s="54"/>
      <c r="L41" s="54"/>
      <c r="M41" s="54"/>
    </row>
    <row r="42" spans="2:13" ht="13.2">
      <c r="B42" s="59"/>
      <c r="C42" s="54"/>
      <c r="D42" s="54"/>
      <c r="E42" s="54"/>
      <c r="F42" s="54"/>
      <c r="G42" s="60"/>
      <c r="H42" s="60"/>
      <c r="I42" s="61"/>
      <c r="J42" s="54"/>
      <c r="K42" s="54"/>
      <c r="L42" s="54"/>
      <c r="M42" s="54"/>
    </row>
    <row r="43" spans="2:13" ht="13.2">
      <c r="B43" s="59"/>
      <c r="C43" s="54"/>
      <c r="D43" s="54"/>
      <c r="E43" s="54"/>
      <c r="F43" s="54"/>
      <c r="G43" s="60"/>
      <c r="H43" s="60"/>
      <c r="I43" s="61"/>
      <c r="J43" s="54"/>
      <c r="K43" s="54"/>
      <c r="L43" s="54"/>
      <c r="M43" s="54"/>
    </row>
    <row r="44" spans="2:13" ht="13.2">
      <c r="B44" s="59"/>
      <c r="C44" s="54"/>
      <c r="D44" s="54"/>
      <c r="E44" s="54"/>
      <c r="F44" s="54"/>
      <c r="G44" s="60"/>
      <c r="H44" s="60"/>
      <c r="I44" s="61"/>
      <c r="J44" s="54"/>
      <c r="K44" s="54"/>
      <c r="L44" s="54"/>
      <c r="M44" s="54"/>
    </row>
    <row r="45" spans="2:13" ht="13.2">
      <c r="B45" s="59"/>
      <c r="C45" s="54"/>
      <c r="D45" s="54"/>
      <c r="E45" s="54"/>
      <c r="F45" s="54"/>
      <c r="G45" s="60"/>
      <c r="H45" s="60"/>
      <c r="I45" s="61"/>
      <c r="J45" s="54"/>
      <c r="K45" s="54"/>
      <c r="L45" s="54"/>
      <c r="M45" s="54"/>
    </row>
    <row r="46" spans="2:13" ht="13.2">
      <c r="B46" s="59"/>
      <c r="C46" s="54"/>
      <c r="D46" s="54"/>
      <c r="E46" s="54"/>
      <c r="F46" s="54"/>
      <c r="G46" s="60"/>
      <c r="H46" s="60"/>
      <c r="I46" s="61"/>
      <c r="J46" s="54"/>
      <c r="K46" s="54"/>
      <c r="L46" s="54"/>
      <c r="M46" s="54"/>
    </row>
    <row r="47" spans="2:13" ht="13.2">
      <c r="B47" s="59"/>
      <c r="C47" s="54"/>
      <c r="D47" s="54"/>
      <c r="E47" s="54"/>
      <c r="F47" s="54"/>
      <c r="G47" s="60"/>
      <c r="H47" s="60"/>
      <c r="I47" s="61"/>
      <c r="J47" s="54"/>
      <c r="K47" s="54"/>
      <c r="L47" s="54"/>
      <c r="M47" s="54"/>
    </row>
    <row r="48" spans="2:13" ht="13.2">
      <c r="B48" s="59"/>
      <c r="C48" s="54"/>
      <c r="D48" s="54"/>
      <c r="E48" s="54"/>
      <c r="F48" s="54"/>
      <c r="G48" s="60"/>
      <c r="H48" s="60"/>
      <c r="I48" s="61"/>
      <c r="J48" s="54"/>
      <c r="K48" s="54"/>
      <c r="L48" s="54"/>
      <c r="M48" s="54"/>
    </row>
    <row r="49" spans="2:13" ht="13.2">
      <c r="B49" s="59"/>
      <c r="C49" s="54"/>
      <c r="D49" s="54"/>
      <c r="E49" s="54"/>
      <c r="F49" s="54"/>
      <c r="G49" s="60"/>
      <c r="H49" s="60"/>
      <c r="I49" s="61"/>
      <c r="J49" s="54"/>
      <c r="K49" s="54"/>
      <c r="L49" s="54"/>
      <c r="M49" s="54"/>
    </row>
    <row r="50" spans="2:13" ht="13.2">
      <c r="B50" s="59"/>
      <c r="C50" s="54"/>
      <c r="D50" s="54"/>
      <c r="E50" s="54"/>
      <c r="F50" s="54"/>
      <c r="G50" s="60"/>
      <c r="H50" s="60"/>
      <c r="I50" s="61"/>
      <c r="J50" s="54"/>
      <c r="K50" s="54"/>
      <c r="L50" s="54"/>
      <c r="M50" s="54"/>
    </row>
    <row r="51" spans="2:13" ht="13.2">
      <c r="B51" s="59"/>
      <c r="C51" s="54"/>
      <c r="D51" s="54"/>
      <c r="E51" s="54"/>
      <c r="F51" s="54"/>
      <c r="G51" s="60"/>
      <c r="H51" s="60"/>
      <c r="I51" s="61"/>
      <c r="J51" s="54"/>
      <c r="K51" s="54"/>
      <c r="L51" s="54"/>
      <c r="M51" s="54"/>
    </row>
    <row r="52" spans="2:13" ht="13.2">
      <c r="B52" s="59"/>
      <c r="C52" s="54"/>
      <c r="D52" s="54"/>
      <c r="E52" s="54"/>
      <c r="F52" s="54"/>
      <c r="G52" s="60"/>
      <c r="H52" s="60"/>
      <c r="I52" s="61"/>
      <c r="J52" s="54"/>
      <c r="K52" s="54"/>
      <c r="L52" s="54"/>
      <c r="M52" s="54"/>
    </row>
    <row r="53" spans="2:13" ht="13.2">
      <c r="B53" s="59"/>
      <c r="C53" s="54"/>
      <c r="D53" s="54"/>
      <c r="E53" s="54"/>
      <c r="F53" s="54"/>
      <c r="G53" s="60"/>
      <c r="H53" s="60"/>
      <c r="I53" s="61"/>
      <c r="J53" s="54"/>
      <c r="K53" s="54"/>
      <c r="L53" s="54"/>
      <c r="M53" s="54"/>
    </row>
    <row r="54" spans="2:13" ht="13.2">
      <c r="B54" s="59"/>
      <c r="C54" s="54"/>
      <c r="D54" s="54"/>
      <c r="E54" s="54"/>
      <c r="F54" s="54"/>
      <c r="G54" s="60"/>
      <c r="H54" s="60"/>
      <c r="I54" s="61"/>
      <c r="J54" s="54"/>
      <c r="K54" s="54"/>
      <c r="L54" s="54"/>
      <c r="M54" s="54"/>
    </row>
    <row r="55" spans="2:13" ht="13.2">
      <c r="B55" s="59"/>
      <c r="C55" s="54"/>
      <c r="D55" s="54"/>
      <c r="E55" s="54"/>
      <c r="F55" s="54"/>
      <c r="G55" s="60"/>
      <c r="H55" s="60"/>
      <c r="I55" s="61"/>
      <c r="J55" s="54"/>
      <c r="K55" s="54"/>
      <c r="L55" s="54"/>
      <c r="M55" s="54"/>
    </row>
    <row r="56" spans="2:13" ht="13.2">
      <c r="B56" s="59"/>
      <c r="C56" s="54"/>
      <c r="D56" s="54"/>
      <c r="E56" s="54"/>
      <c r="F56" s="54"/>
      <c r="G56" s="60"/>
      <c r="H56" s="60"/>
      <c r="I56" s="61"/>
      <c r="J56" s="54"/>
      <c r="K56" s="54"/>
      <c r="L56" s="54"/>
      <c r="M56" s="54"/>
    </row>
    <row r="57" spans="2:13" ht="13.2">
      <c r="B57" s="59"/>
      <c r="C57" s="54"/>
      <c r="D57" s="54"/>
      <c r="E57" s="54"/>
      <c r="F57" s="54"/>
      <c r="G57" s="60"/>
      <c r="H57" s="60"/>
      <c r="I57" s="61"/>
      <c r="J57" s="54"/>
      <c r="K57" s="54"/>
      <c r="L57" s="54"/>
      <c r="M57" s="54"/>
    </row>
    <row r="58" spans="2:13" ht="13.2">
      <c r="B58" s="59"/>
      <c r="C58" s="54"/>
      <c r="D58" s="54"/>
      <c r="E58" s="54"/>
      <c r="F58" s="54"/>
      <c r="G58" s="60"/>
      <c r="H58" s="60"/>
      <c r="I58" s="61"/>
      <c r="J58" s="54"/>
      <c r="K58" s="54"/>
      <c r="L58" s="54"/>
      <c r="M58" s="54"/>
    </row>
    <row r="59" spans="2:13" ht="13.2">
      <c r="B59" s="59"/>
      <c r="C59" s="54"/>
      <c r="D59" s="54"/>
      <c r="E59" s="54"/>
      <c r="F59" s="54"/>
      <c r="G59" s="60"/>
      <c r="H59" s="60"/>
      <c r="I59" s="61"/>
      <c r="J59" s="54"/>
      <c r="K59" s="54"/>
      <c r="L59" s="54"/>
      <c r="M59" s="54"/>
    </row>
    <row r="60" spans="2:13" ht="13.2">
      <c r="B60" s="59"/>
      <c r="C60" s="54"/>
      <c r="D60" s="54"/>
      <c r="E60" s="54"/>
      <c r="F60" s="54"/>
      <c r="G60" s="60"/>
      <c r="H60" s="60"/>
      <c r="I60" s="61"/>
      <c r="J60" s="54"/>
      <c r="K60" s="54"/>
      <c r="L60" s="54"/>
      <c r="M60" s="54"/>
    </row>
    <row r="61" spans="2:13" ht="13.2">
      <c r="B61" s="59"/>
      <c r="C61" s="54"/>
      <c r="D61" s="54"/>
      <c r="E61" s="54"/>
      <c r="F61" s="54"/>
      <c r="G61" s="60"/>
      <c r="H61" s="60"/>
      <c r="I61" s="61"/>
      <c r="J61" s="54"/>
      <c r="K61" s="54"/>
      <c r="L61" s="54"/>
      <c r="M61" s="54"/>
    </row>
    <row r="62" spans="2:13" ht="13.2">
      <c r="B62" s="59"/>
      <c r="C62" s="54"/>
      <c r="D62" s="54"/>
      <c r="E62" s="54"/>
      <c r="F62" s="54"/>
      <c r="G62" s="60"/>
      <c r="H62" s="60"/>
      <c r="I62" s="61"/>
      <c r="J62" s="54"/>
      <c r="K62" s="54"/>
      <c r="L62" s="54"/>
      <c r="M62" s="54"/>
    </row>
    <row r="63" spans="2:13" ht="13.2">
      <c r="B63" s="59"/>
      <c r="C63" s="54"/>
      <c r="D63" s="54"/>
      <c r="E63" s="54"/>
      <c r="F63" s="54"/>
      <c r="G63" s="60"/>
      <c r="H63" s="60"/>
      <c r="I63" s="61"/>
      <c r="J63" s="54"/>
      <c r="K63" s="54"/>
      <c r="L63" s="54"/>
      <c r="M63" s="54"/>
    </row>
    <row r="64" spans="2:13" ht="13.2">
      <c r="B64" s="59"/>
      <c r="C64" s="54"/>
      <c r="D64" s="54"/>
      <c r="E64" s="54"/>
      <c r="F64" s="54"/>
      <c r="G64" s="60"/>
      <c r="H64" s="60"/>
      <c r="I64" s="61"/>
      <c r="J64" s="54"/>
      <c r="K64" s="54"/>
      <c r="L64" s="54"/>
      <c r="M64" s="54"/>
    </row>
  </sheetData>
  <mergeCells count="1">
    <mergeCell ref="B2:M2"/>
  </mergeCells>
  <phoneticPr fontId="10" type="noConversion"/>
  <dataValidations count="1">
    <dataValidation type="list" allowBlank="1" sqref="F5:F34" xr:uid="{00000000-0002-0000-0100-000000000000}">
      <formula1>"공금카드,계좌이체,개인카드,사비집행,현금결제"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lds</cp:lastModifiedBy>
  <dcterms:created xsi:type="dcterms:W3CDTF">2022-12-05T17:13:39Z</dcterms:created>
  <dcterms:modified xsi:type="dcterms:W3CDTF">2022-12-05T17:13:39Z</dcterms:modified>
</cp:coreProperties>
</file>