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oeunjun/Desktop/2022상반기 회계/"/>
    </mc:Choice>
  </mc:AlternateContent>
  <xr:revisionPtr revIDLastSave="0" documentId="13_ncr:1_{A7523F7F-34F0-5240-9506-048F090A151C}" xr6:coauthVersionLast="47" xr6:coauthVersionMax="47" xr10:uidLastSave="{00000000-0000-0000-0000-000000000000}"/>
  <bookViews>
    <workbookView xWindow="0" yWindow="540" windowWidth="28800" windowHeight="16340" xr2:uid="{00000000-000D-0000-FFFF-FFFF00000000}"/>
  </bookViews>
  <sheets>
    <sheet name="시트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1" i="1" l="1"/>
  <c r="H149" i="1"/>
  <c r="H148" i="1"/>
  <c r="H147" i="1"/>
  <c r="H41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6" i="1"/>
  <c r="J7" i="1"/>
  <c r="J8" i="1"/>
  <c r="J9" i="1"/>
  <c r="J10" i="1"/>
  <c r="J11" i="1"/>
  <c r="J12" i="1"/>
  <c r="J13" i="1"/>
  <c r="J14" i="1"/>
  <c r="J15" i="1"/>
  <c r="J5" i="1"/>
  <c r="H16" i="1"/>
  <c r="J77" i="1"/>
  <c r="I78" i="1"/>
  <c r="H78" i="1"/>
  <c r="J78" i="1" s="1"/>
  <c r="I138" i="1"/>
  <c r="H138" i="1"/>
  <c r="J138" i="1" s="1"/>
  <c r="J137" i="1"/>
  <c r="J136" i="1"/>
  <c r="J135" i="1"/>
  <c r="J134" i="1"/>
  <c r="J133" i="1"/>
  <c r="J132" i="1"/>
  <c r="I131" i="1"/>
  <c r="H131" i="1"/>
  <c r="J131" i="1" s="1"/>
  <c r="J130" i="1"/>
  <c r="J129" i="1"/>
  <c r="J128" i="1"/>
  <c r="J127" i="1"/>
  <c r="I126" i="1"/>
  <c r="H126" i="1"/>
  <c r="J126" i="1" s="1"/>
  <c r="J125" i="1"/>
  <c r="J124" i="1"/>
  <c r="J123" i="1"/>
  <c r="J122" i="1"/>
  <c r="H121" i="1"/>
  <c r="J121" i="1" s="1"/>
  <c r="J120" i="1"/>
  <c r="J119" i="1"/>
  <c r="J118" i="1"/>
  <c r="J117" i="1"/>
  <c r="J116" i="1"/>
  <c r="I114" i="1"/>
  <c r="H114" i="1"/>
  <c r="J114" i="1" s="1"/>
  <c r="J113" i="1"/>
  <c r="J112" i="1"/>
  <c r="J111" i="1"/>
  <c r="J110" i="1"/>
  <c r="I109" i="1"/>
  <c r="H109" i="1"/>
  <c r="J109" i="1" s="1"/>
  <c r="J108" i="1"/>
  <c r="J107" i="1"/>
  <c r="J106" i="1"/>
  <c r="J105" i="1"/>
  <c r="J104" i="1"/>
  <c r="I103" i="1"/>
  <c r="H103" i="1"/>
  <c r="J103" i="1" s="1"/>
  <c r="J102" i="1"/>
  <c r="J101" i="1"/>
  <c r="I100" i="1"/>
  <c r="H100" i="1"/>
  <c r="J100" i="1" s="1"/>
  <c r="J99" i="1"/>
  <c r="I98" i="1"/>
  <c r="H98" i="1"/>
  <c r="J98" i="1" s="1"/>
  <c r="J97" i="1"/>
  <c r="J96" i="1"/>
  <c r="J95" i="1"/>
  <c r="J94" i="1"/>
  <c r="I93" i="1"/>
  <c r="H93" i="1"/>
  <c r="J93" i="1" s="1"/>
  <c r="J92" i="1"/>
  <c r="J91" i="1"/>
  <c r="J90" i="1"/>
  <c r="I89" i="1"/>
  <c r="H89" i="1"/>
  <c r="J88" i="1"/>
  <c r="J87" i="1"/>
  <c r="J86" i="1"/>
  <c r="I81" i="1"/>
  <c r="H81" i="1"/>
  <c r="J80" i="1"/>
  <c r="J79" i="1"/>
  <c r="I76" i="1"/>
  <c r="H76" i="1"/>
  <c r="J76" i="1" s="1"/>
  <c r="J75" i="1"/>
  <c r="I74" i="1"/>
  <c r="H74" i="1"/>
  <c r="J74" i="1" s="1"/>
  <c r="J73" i="1"/>
  <c r="J72" i="1"/>
  <c r="J71" i="1"/>
  <c r="J70" i="1"/>
  <c r="J69" i="1"/>
  <c r="I68" i="1"/>
  <c r="H68" i="1"/>
  <c r="J68" i="1" s="1"/>
  <c r="J67" i="1"/>
  <c r="J66" i="1"/>
  <c r="J65" i="1"/>
  <c r="J64" i="1"/>
  <c r="J63" i="1"/>
  <c r="I62" i="1"/>
  <c r="H62" i="1"/>
  <c r="J62" i="1" s="1"/>
  <c r="J61" i="1"/>
  <c r="J60" i="1"/>
  <c r="J59" i="1"/>
  <c r="J58" i="1"/>
  <c r="J57" i="1"/>
  <c r="I56" i="1"/>
  <c r="H56" i="1"/>
  <c r="J56" i="1" s="1"/>
  <c r="J55" i="1"/>
  <c r="I54" i="1"/>
  <c r="H54" i="1"/>
  <c r="J54" i="1" s="1"/>
  <c r="J53" i="1"/>
  <c r="J52" i="1"/>
  <c r="J51" i="1"/>
  <c r="J50" i="1"/>
  <c r="J49" i="1"/>
  <c r="J48" i="1"/>
  <c r="J47" i="1"/>
  <c r="J46" i="1"/>
  <c r="J45" i="1"/>
  <c r="J89" i="1" l="1"/>
  <c r="J81" i="1"/>
  <c r="I115" i="1"/>
  <c r="I139" i="1"/>
  <c r="H139" i="1"/>
  <c r="J139" i="1" s="1"/>
  <c r="H115" i="1"/>
  <c r="J115" i="1" l="1"/>
  <c r="I140" i="1"/>
  <c r="I148" i="1" s="1"/>
  <c r="J148" i="1" s="1"/>
  <c r="H140" i="1"/>
  <c r="J140" i="1" l="1"/>
  <c r="I40" i="1" l="1"/>
  <c r="H40" i="1"/>
  <c r="I16" i="1"/>
  <c r="J16" i="1" s="1"/>
  <c r="J40" i="1" l="1"/>
  <c r="I41" i="1"/>
  <c r="I147" i="1" s="1"/>
  <c r="J41" i="1" l="1"/>
  <c r="J147" i="1"/>
  <c r="I149" i="1"/>
</calcChain>
</file>

<file path=xl/sharedStrings.xml><?xml version="1.0" encoding="utf-8"?>
<sst xmlns="http://schemas.openxmlformats.org/spreadsheetml/2006/main" count="480" uniqueCount="242">
  <si>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</si>
  <si>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</si>
  <si>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</si>
  <si>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</si>
  <si>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</si>
  <si>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</si>
  <si>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</si>
  <si>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</si>
  <si>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</si>
  <si>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계</t>
  </si>
  <si>
    <t>본회계</t>
  </si>
  <si>
    <t>자치</t>
  </si>
  <si>
    <t>총계</t>
  </si>
  <si>
    <t>지출</t>
  </si>
  <si>
    <t>소항목</t>
  </si>
  <si>
    <t>세부항목</t>
  </si>
  <si>
    <t>회의비</t>
  </si>
  <si>
    <t>A1</t>
  </si>
  <si>
    <t>A2</t>
  </si>
  <si>
    <t>예비비</t>
  </si>
  <si>
    <t>B1</t>
  </si>
  <si>
    <t>합계</t>
  </si>
  <si>
    <t>C1</t>
  </si>
  <si>
    <t>C2</t>
  </si>
  <si>
    <t>C3</t>
  </si>
  <si>
    <t>D1</t>
  </si>
  <si>
    <t>교통비</t>
  </si>
  <si>
    <t>D2</t>
  </si>
  <si>
    <t>숙소비</t>
  </si>
  <si>
    <t>D3</t>
  </si>
  <si>
    <t>E1</t>
  </si>
  <si>
    <t>E2</t>
  </si>
  <si>
    <t>E3</t>
  </si>
  <si>
    <t>F1</t>
  </si>
  <si>
    <t>H1</t>
  </si>
  <si>
    <t>H2</t>
  </si>
  <si>
    <t>J1</t>
  </si>
  <si>
    <t>J2</t>
  </si>
  <si>
    <t>K1</t>
  </si>
  <si>
    <t>전체 대항목 총계</t>
  </si>
  <si>
    <t>즐거운 어린 생활</t>
  </si>
  <si>
    <t>예산지원사업</t>
  </si>
  <si>
    <t>벽화봉사</t>
  </si>
  <si>
    <t>일일카페</t>
  </si>
  <si>
    <t>기부 AND TAKE</t>
  </si>
  <si>
    <t>한국 소아암 재단 학습지도 멘토링</t>
  </si>
  <si>
    <t>단실 물품 구매</t>
  </si>
  <si>
    <t>학생봉사단 단비</t>
  </si>
  <si>
    <t>학생봉사단 단비 이월금</t>
  </si>
  <si>
    <t>MT</t>
  </si>
  <si>
    <t>2020 대학생 멘토링 동아리 지원사업</t>
  </si>
  <si>
    <r>
      <rPr>
        <sz val="10"/>
        <color rgb="FF000000"/>
        <rFont val="맑은 고딕"/>
        <family val="3"/>
        <charset val="129"/>
      </rPr>
      <t>즐거운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어린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생활</t>
    </r>
    <phoneticPr fontId="11" type="noConversion"/>
  </si>
  <si>
    <t>봄학기 리크루팅</t>
  </si>
  <si>
    <t>여름 농어촌 멘토링 캠프</t>
  </si>
  <si>
    <t>일일카페 수익금</t>
  </si>
  <si>
    <t>축제 수익금</t>
  </si>
  <si>
    <t>기부 AND TAKE 수익금</t>
  </si>
  <si>
    <t>MT 대체행사</t>
  </si>
  <si>
    <t>딸기파티</t>
  </si>
  <si>
    <t>에티오피아 해외봉사</t>
  </si>
  <si>
    <t>탄자니아 해외봉사</t>
  </si>
  <si>
    <t>우간다 해외봉사</t>
  </si>
  <si>
    <t>지각비</t>
  </si>
  <si>
    <t>이미지사진</t>
  </si>
  <si>
    <t>종강파티</t>
  </si>
  <si>
    <t>예금결산이자</t>
    <phoneticPr fontId="11" type="noConversion"/>
  </si>
  <si>
    <r>
      <rPr>
        <sz val="10"/>
        <color rgb="FF000000"/>
        <rFont val="맑은 고딕"/>
        <family val="3"/>
        <charset val="129"/>
      </rPr>
      <t>제</t>
    </r>
    <r>
      <rPr>
        <sz val="10"/>
        <color rgb="FF000000"/>
        <rFont val="Arial"/>
        <family val="2"/>
      </rPr>
      <t>3</t>
    </r>
    <r>
      <rPr>
        <sz val="10"/>
        <color rgb="FF000000"/>
        <rFont val="맑은 고딕"/>
        <family val="3"/>
        <charset val="129"/>
      </rPr>
      <t>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상생연대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대학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동아리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사업</t>
    </r>
    <phoneticPr fontId="11" type="noConversion"/>
  </si>
  <si>
    <t>-</t>
    <phoneticPr fontId="5" type="noConversion"/>
  </si>
  <si>
    <t>허은준</t>
    <phoneticPr fontId="5" type="noConversion"/>
  </si>
  <si>
    <t>재료비</t>
  </si>
  <si>
    <t>상품비</t>
  </si>
  <si>
    <t>홍보비</t>
  </si>
  <si>
    <t>기념품 구입</t>
  </si>
  <si>
    <t>간식비</t>
  </si>
  <si>
    <t>계</t>
    <phoneticPr fontId="5" type="noConversion"/>
  </si>
  <si>
    <t>담당(담당부서 or 담당인)</t>
  </si>
  <si>
    <t>집행률</t>
  </si>
  <si>
    <r>
      <rPr>
        <b/>
        <sz val="10"/>
        <color theme="1"/>
        <rFont val="Arial"/>
        <family val="2"/>
      </rPr>
      <t xml:space="preserve">KAIST </t>
    </r>
    <r>
      <rPr>
        <b/>
        <sz val="10"/>
        <color theme="1"/>
        <rFont val="맑은 고딕"/>
        <family val="3"/>
        <charset val="129"/>
      </rPr>
      <t>글로벌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맑은 고딕"/>
        <family val="3"/>
        <charset val="129"/>
      </rPr>
      <t>학생봉사단</t>
    </r>
  </si>
  <si>
    <t>A3</t>
  </si>
  <si>
    <t>A4</t>
  </si>
  <si>
    <t>A5</t>
  </si>
  <si>
    <t>A6</t>
  </si>
  <si>
    <t>A7</t>
  </si>
  <si>
    <t>A8</t>
  </si>
  <si>
    <t>A9</t>
  </si>
  <si>
    <t>물품비</t>
  </si>
  <si>
    <t>C4</t>
  </si>
  <si>
    <t>C5</t>
  </si>
  <si>
    <r>
      <rPr>
        <sz val="10"/>
        <color rgb="FF000000"/>
        <rFont val="맑은 고딕"/>
        <family val="3"/>
        <charset val="129"/>
      </rPr>
      <t>천막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대여</t>
    </r>
    <phoneticPr fontId="11" type="noConversion"/>
  </si>
  <si>
    <t>D4</t>
  </si>
  <si>
    <t>수익금 분배</t>
  </si>
  <si>
    <t>D5</t>
  </si>
  <si>
    <t>교통비</t>
    <phoneticPr fontId="11" type="noConversion"/>
  </si>
  <si>
    <t>물품비</t>
    <phoneticPr fontId="11" type="noConversion"/>
  </si>
  <si>
    <t>E4</t>
  </si>
  <si>
    <t>예비비</t>
    <phoneticPr fontId="11" type="noConversion"/>
  </si>
  <si>
    <t>E5</t>
  </si>
  <si>
    <t>새로운 봉사 기획 (1)</t>
    <phoneticPr fontId="11" type="noConversion"/>
  </si>
  <si>
    <t>본회계</t>
    <phoneticPr fontId="11" type="noConversion"/>
  </si>
  <si>
    <t>한국 소아암 재단 학습지도 멘토링</t>
    <phoneticPr fontId="11" type="noConversion"/>
  </si>
  <si>
    <t>교재비</t>
    <phoneticPr fontId="11" type="noConversion"/>
  </si>
  <si>
    <t>자치</t>
    <phoneticPr fontId="11" type="noConversion"/>
  </si>
  <si>
    <t>단체 멘토링비</t>
  </si>
  <si>
    <t>개별 멘토링비</t>
  </si>
  <si>
    <t>슈퍼비전(멘토링 피드백)</t>
  </si>
  <si>
    <t>물품 구입비</t>
  </si>
  <si>
    <t>J3</t>
  </si>
  <si>
    <r>
      <rPr>
        <sz val="10"/>
        <color rgb="FF000000"/>
        <rFont val="돋움"/>
        <family val="2"/>
        <charset val="129"/>
      </rPr>
      <t>봄학기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리크루팅</t>
    </r>
    <phoneticPr fontId="11" type="noConversion"/>
  </si>
  <si>
    <t>K2</t>
  </si>
  <si>
    <t>K3</t>
  </si>
  <si>
    <r>
      <rPr>
        <sz val="10"/>
        <color rgb="FF000000"/>
        <rFont val="맑은 고딕"/>
        <family val="3"/>
        <charset val="129"/>
      </rPr>
      <t>봄학기</t>
    </r>
    <r>
      <rPr>
        <sz val="10"/>
        <color rgb="FF000000"/>
        <rFont val="Arial"/>
        <family val="2"/>
      </rPr>
      <t xml:space="preserve"> MT</t>
    </r>
    <phoneticPr fontId="11" type="noConversion"/>
  </si>
  <si>
    <t>숙박비</t>
  </si>
  <si>
    <t>L1</t>
  </si>
  <si>
    <t>L2</t>
  </si>
  <si>
    <t>준비 물품 구입</t>
  </si>
  <si>
    <t>L3</t>
  </si>
  <si>
    <t>식비</t>
  </si>
  <si>
    <t>L4</t>
  </si>
  <si>
    <t>단실꾸미기</t>
  </si>
  <si>
    <t>물품 구매</t>
  </si>
  <si>
    <t>M1</t>
  </si>
  <si>
    <t>N1</t>
  </si>
  <si>
    <t>N2</t>
  </si>
  <si>
    <t>친목 도모 사업</t>
  </si>
  <si>
    <t>개강파티</t>
  </si>
  <si>
    <t>O1</t>
  </si>
  <si>
    <t>O2</t>
  </si>
  <si>
    <t>체육대회</t>
  </si>
  <si>
    <t>O3</t>
  </si>
  <si>
    <t>친목 모임 지원</t>
  </si>
  <si>
    <t>O4</t>
  </si>
  <si>
    <t>이미지 사진</t>
  </si>
  <si>
    <t>O5</t>
  </si>
  <si>
    <t>축제</t>
    <phoneticPr fontId="11" type="noConversion"/>
  </si>
  <si>
    <t>재료비</t>
    <phoneticPr fontId="11" type="noConversion"/>
  </si>
  <si>
    <t>P1</t>
  </si>
  <si>
    <t>보증금</t>
    <phoneticPr fontId="11" type="noConversion"/>
  </si>
  <si>
    <t>P2</t>
  </si>
  <si>
    <t>부스 대여료</t>
    <phoneticPr fontId="11" type="noConversion"/>
  </si>
  <si>
    <t>P3</t>
  </si>
  <si>
    <t>P4</t>
  </si>
  <si>
    <t>TF</t>
  </si>
  <si>
    <t>문화 체험비</t>
  </si>
  <si>
    <t>Q1</t>
  </si>
  <si>
    <t>Q2</t>
  </si>
  <si>
    <t>Q3</t>
  </si>
  <si>
    <t>물품기부비</t>
  </si>
  <si>
    <t>Q4</t>
  </si>
  <si>
    <t>에티오피아 체제비</t>
  </si>
  <si>
    <t>Q5</t>
  </si>
  <si>
    <t>R1</t>
  </si>
  <si>
    <t>R2</t>
  </si>
  <si>
    <t>물품 기부비</t>
  </si>
  <si>
    <t>R3</t>
  </si>
  <si>
    <t>탄자니아 체제비</t>
  </si>
  <si>
    <t>R4</t>
  </si>
  <si>
    <t>S1</t>
  </si>
  <si>
    <t>S2</t>
  </si>
  <si>
    <t>S3</t>
  </si>
  <si>
    <t>우간다 체제비</t>
  </si>
  <si>
    <t>S4</t>
  </si>
  <si>
    <t>농어촌 멘토링</t>
  </si>
  <si>
    <t>T1</t>
  </si>
  <si>
    <t>T2</t>
  </si>
  <si>
    <t>T3</t>
  </si>
  <si>
    <t>T4</t>
  </si>
  <si>
    <t>T5</t>
  </si>
  <si>
    <t>T6</t>
  </si>
  <si>
    <t>박성민</t>
    <phoneticPr fontId="5" type="noConversion"/>
  </si>
  <si>
    <t>허은준</t>
    <phoneticPr fontId="11" type="noConversion"/>
  </si>
  <si>
    <t>박성민</t>
    <phoneticPr fontId="11" type="noConversion"/>
  </si>
  <si>
    <t>양인성</t>
    <phoneticPr fontId="5" type="noConversion"/>
  </si>
  <si>
    <t>배민성</t>
    <phoneticPr fontId="11" type="noConversion"/>
  </si>
  <si>
    <r>
      <rPr>
        <sz val="10"/>
        <color rgb="FF000000"/>
        <rFont val="Arial"/>
        <family val="2"/>
      </rPr>
      <t>COVID-19</t>
    </r>
    <r>
      <rPr>
        <sz val="10"/>
        <color rgb="FF000000"/>
        <rFont val="맑은 고딕"/>
        <family val="3"/>
        <charset val="129"/>
      </rPr>
      <t>사태로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인하여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이번학기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사업은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않습니다.</t>
    </r>
    <phoneticPr fontId="5" type="noConversion"/>
  </si>
  <si>
    <r>
      <rPr>
        <sz val="10"/>
        <color rgb="FF000000"/>
        <rFont val="Malgun Gothic"/>
        <family val="2"/>
        <charset val="129"/>
      </rPr>
      <t>새로운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기획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  <charset val="129"/>
      </rPr>
      <t>(1)</t>
    </r>
    <phoneticPr fontId="5" type="noConversion"/>
  </si>
  <si>
    <r>
      <rPr>
        <sz val="10"/>
        <color rgb="FF000000"/>
        <rFont val="Malgun Gothic"/>
        <family val="2"/>
        <charset val="129"/>
      </rPr>
      <t>새로운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기획</t>
    </r>
    <r>
      <rPr>
        <sz val="10"/>
        <color rgb="FF000000"/>
        <rFont val="Arial"/>
        <family val="2"/>
      </rPr>
      <t xml:space="preserve"> (2)</t>
    </r>
    <phoneticPr fontId="5" type="noConversion"/>
  </si>
  <si>
    <r>
      <rPr>
        <sz val="10"/>
        <color rgb="FF000000"/>
        <rFont val="Malgun Gothic"/>
        <family val="2"/>
        <charset val="129"/>
      </rPr>
      <t>새로운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기획</t>
    </r>
    <r>
      <rPr>
        <sz val="10"/>
        <color rgb="FF000000"/>
        <rFont val="Arial"/>
        <family val="2"/>
      </rPr>
      <t xml:space="preserve"> (2)</t>
    </r>
    <phoneticPr fontId="11" type="noConversion"/>
  </si>
  <si>
    <t>본회계</t>
    <phoneticPr fontId="5" type="noConversion"/>
  </si>
  <si>
    <t>예비비</t>
    <phoneticPr fontId="5" type="noConversion"/>
  </si>
  <si>
    <t>새로운 봉사 기획은 1팀만 운영될 계획입니다.</t>
    <phoneticPr fontId="5" type="noConversion"/>
  </si>
  <si>
    <t>자치</t>
    <phoneticPr fontId="5" type="noConversion"/>
  </si>
  <si>
    <t>이번 학기에 진행하지 않을 봉사입니다.</t>
    <phoneticPr fontId="5" type="noConversion"/>
  </si>
  <si>
    <t>G1</t>
    <phoneticPr fontId="5" type="noConversion"/>
  </si>
  <si>
    <t>I1</t>
    <phoneticPr fontId="5" type="noConversion"/>
  </si>
  <si>
    <t>I2</t>
    <phoneticPr fontId="5" type="noConversion"/>
  </si>
  <si>
    <t>I3</t>
    <phoneticPr fontId="5" type="noConversion"/>
  </si>
  <si>
    <t>이번학기에 진행하지 않을 봉사입니다.</t>
    <phoneticPr fontId="5" type="noConversion"/>
  </si>
  <si>
    <r>
      <rPr>
        <sz val="10"/>
        <color rgb="FF000000"/>
        <rFont val="Malgun Gothic"/>
        <family val="2"/>
        <charset val="129"/>
      </rPr>
      <t>이번학기에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않을</t>
    </r>
    <r>
      <rPr>
        <sz val="10"/>
        <color rgb="FF000000"/>
        <rFont val="Arial"/>
        <family val="2"/>
      </rPr>
      <t xml:space="preserve"> 항목</t>
    </r>
    <r>
      <rPr>
        <sz val="10"/>
        <color rgb="FF000000"/>
        <rFont val="Malgun Gothic"/>
        <family val="2"/>
        <charset val="129"/>
      </rPr>
      <t>입니다</t>
    </r>
    <r>
      <rPr>
        <sz val="10"/>
        <color rgb="FF000000"/>
        <rFont val="Arial"/>
        <family val="2"/>
      </rPr>
      <t>.</t>
    </r>
    <phoneticPr fontId="5" type="noConversion"/>
  </si>
  <si>
    <t>새로운 봉사기획팀은 하나만 운영할 예정입니다.</t>
    <phoneticPr fontId="5" type="noConversion"/>
  </si>
  <si>
    <t>이번학기에는 단비를 걷지 않을 예정입니다.</t>
    <phoneticPr fontId="5" type="noConversion"/>
  </si>
  <si>
    <t>재료비</t>
    <phoneticPr fontId="5" type="noConversion"/>
  </si>
  <si>
    <t>AA</t>
    <phoneticPr fontId="5" type="noConversion"/>
  </si>
  <si>
    <t>AB</t>
    <phoneticPr fontId="5" type="noConversion"/>
  </si>
  <si>
    <t>AC</t>
    <phoneticPr fontId="5" type="noConversion"/>
  </si>
  <si>
    <t>AD</t>
    <phoneticPr fontId="5" type="noConversion"/>
  </si>
  <si>
    <t>AE</t>
    <phoneticPr fontId="5" type="noConversion"/>
  </si>
  <si>
    <t>AF</t>
    <phoneticPr fontId="5" type="noConversion"/>
  </si>
  <si>
    <t>AG</t>
    <phoneticPr fontId="5" type="noConversion"/>
  </si>
  <si>
    <t>AI</t>
    <phoneticPr fontId="5" type="noConversion"/>
  </si>
  <si>
    <t>AJ</t>
    <phoneticPr fontId="5" type="noConversion"/>
  </si>
  <si>
    <t>AK</t>
    <phoneticPr fontId="5" type="noConversion"/>
  </si>
  <si>
    <t>AL</t>
    <phoneticPr fontId="5" type="noConversion"/>
  </si>
  <si>
    <t>BA</t>
    <phoneticPr fontId="5" type="noConversion"/>
  </si>
  <si>
    <t>BB</t>
    <phoneticPr fontId="5" type="noConversion"/>
  </si>
  <si>
    <t>BC</t>
    <phoneticPr fontId="5" type="noConversion"/>
  </si>
  <si>
    <t>BD</t>
    <phoneticPr fontId="5" type="noConversion"/>
  </si>
  <si>
    <t>BE</t>
    <phoneticPr fontId="5" type="noConversion"/>
  </si>
  <si>
    <t>BF</t>
    <phoneticPr fontId="5" type="noConversion"/>
  </si>
  <si>
    <t>BG</t>
    <phoneticPr fontId="5" type="noConversion"/>
  </si>
  <si>
    <t>BH</t>
    <phoneticPr fontId="5" type="noConversion"/>
  </si>
  <si>
    <t>BI</t>
    <phoneticPr fontId="5" type="noConversion"/>
  </si>
  <si>
    <t>BJ</t>
    <phoneticPr fontId="5" type="noConversion"/>
  </si>
  <si>
    <t>BK</t>
    <phoneticPr fontId="5" type="noConversion"/>
  </si>
  <si>
    <t>BL</t>
    <phoneticPr fontId="5" type="noConversion"/>
  </si>
  <si>
    <t>BM</t>
    <phoneticPr fontId="5" type="noConversion"/>
  </si>
  <si>
    <t>BN</t>
    <phoneticPr fontId="5" type="noConversion"/>
  </si>
  <si>
    <t>BO</t>
    <phoneticPr fontId="5" type="noConversion"/>
  </si>
  <si>
    <t>BP</t>
    <phoneticPr fontId="5" type="noConversion"/>
  </si>
  <si>
    <t>BQ</t>
    <phoneticPr fontId="5" type="noConversion"/>
  </si>
  <si>
    <t>BR</t>
    <phoneticPr fontId="5" type="noConversion"/>
  </si>
  <si>
    <t>BS</t>
    <phoneticPr fontId="5" type="noConversion"/>
  </si>
  <si>
    <t>BT</t>
    <phoneticPr fontId="5" type="noConversion"/>
  </si>
  <si>
    <t>BU</t>
    <phoneticPr fontId="5" type="noConversion"/>
  </si>
  <si>
    <t>BV</t>
    <phoneticPr fontId="5" type="noConversion"/>
  </si>
  <si>
    <t>BW</t>
    <phoneticPr fontId="5" type="noConversion"/>
  </si>
  <si>
    <t>COVID-19 사태로 인하여 해당 사업의 진행여부가 불투명합니다. 현재 계속 논의 중입니다.</t>
    <phoneticPr fontId="5" type="noConversion"/>
  </si>
  <si>
    <t>전년도</t>
    <phoneticPr fontId="5" type="noConversion"/>
  </si>
  <si>
    <t>당해년도</t>
    <phoneticPr fontId="5" type="noConversion"/>
  </si>
  <si>
    <t>전년도 대비</t>
    <phoneticPr fontId="5" type="noConversion"/>
  </si>
  <si>
    <t>수입</t>
    <phoneticPr fontId="5" type="noConversion"/>
  </si>
  <si>
    <t>지출</t>
    <phoneticPr fontId="5" type="noConversion"/>
  </si>
  <si>
    <t>잔액</t>
    <phoneticPr fontId="5" type="noConversion"/>
  </si>
  <si>
    <r>
      <t xml:space="preserve">COVID-19 </t>
    </r>
    <r>
      <rPr>
        <sz val="10"/>
        <color rgb="FF000000"/>
        <rFont val="Malgun Gothic"/>
        <family val="2"/>
        <charset val="129"/>
      </rPr>
      <t>사태로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인하여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사업의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진행여부가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불투명합니다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Malgun Gothic"/>
        <family val="2"/>
        <charset val="129"/>
      </rPr>
      <t>현재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계속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논의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중입니다</t>
    </r>
    <r>
      <rPr>
        <sz val="10"/>
        <color rgb="FF000000"/>
        <rFont val="Arial"/>
        <family val="2"/>
      </rPr>
      <t>. 추후에 리더십센터와 논의하여 예산 산정하도록 하겠습니다.</t>
    </r>
    <phoneticPr fontId="5" type="noConversion"/>
  </si>
  <si>
    <r>
      <rPr>
        <sz val="10"/>
        <color theme="1"/>
        <rFont val="Malgun Gothic"/>
        <family val="2"/>
        <charset val="129"/>
      </rPr>
      <t>제</t>
    </r>
    <r>
      <rPr>
        <sz val="10"/>
        <color theme="1"/>
        <rFont val="Arial"/>
        <family val="2"/>
      </rPr>
      <t>3</t>
    </r>
    <r>
      <rPr>
        <sz val="10"/>
        <color theme="1"/>
        <rFont val="Malgun Gothic"/>
        <family val="2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상생연대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대학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동아리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지원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사업</t>
    </r>
    <phoneticPr fontId="5" type="noConversion"/>
  </si>
  <si>
    <r>
      <t>COVID-19</t>
    </r>
    <r>
      <rPr>
        <sz val="10"/>
        <color rgb="FF000000"/>
        <rFont val="맑은 고딕"/>
        <family val="3"/>
        <charset val="129"/>
      </rPr>
      <t>사태로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인하여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이번학기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사업은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않습니다.</t>
    </r>
    <phoneticPr fontId="5" type="noConversion"/>
  </si>
  <si>
    <r>
      <rPr>
        <sz val="10"/>
        <color rgb="FF000000"/>
        <rFont val="Malgun Gothic"/>
        <family val="2"/>
        <charset val="129"/>
      </rPr>
      <t>신입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단원들의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가입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진행될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봉사이기에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정확한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세부항목을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정하지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못하였습니다.</t>
    </r>
    <phoneticPr fontId="5" type="noConversion"/>
  </si>
  <si>
    <r>
      <rPr>
        <sz val="10"/>
        <color theme="1"/>
        <rFont val="돋움"/>
        <family val="3"/>
        <charset val="129"/>
      </rPr>
      <t>예산은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지원받지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않을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계획입니다</t>
    </r>
    <r>
      <rPr>
        <sz val="10"/>
        <color theme="1"/>
        <rFont val="Arial"/>
        <family val="2"/>
      </rPr>
      <t>.</t>
    </r>
    <phoneticPr fontId="11" type="noConversion"/>
  </si>
  <si>
    <r>
      <t>22</t>
    </r>
    <r>
      <rPr>
        <sz val="10"/>
        <rFont val="돋움"/>
        <family val="2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까지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진행될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사업입니다</t>
    </r>
    <r>
      <rPr>
        <sz val="10"/>
        <rFont val="Arial"/>
        <family val="2"/>
      </rPr>
      <t xml:space="preserve">. </t>
    </r>
    <r>
      <rPr>
        <sz val="10"/>
        <rFont val="돋움"/>
        <family val="2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기관의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지원금을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받아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사용할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사업입니다</t>
    </r>
    <r>
      <rPr>
        <sz val="10"/>
        <rFont val="Arial"/>
        <family val="2"/>
      </rPr>
      <t>.</t>
    </r>
    <phoneticPr fontId="11" type="noConversion"/>
  </si>
  <si>
    <r>
      <t>22</t>
    </r>
    <r>
      <rPr>
        <sz val="10"/>
        <rFont val="돋움"/>
        <family val="2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까지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진행될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사업입니다</t>
    </r>
    <r>
      <rPr>
        <sz val="10"/>
        <rFont val="Arial"/>
        <family val="2"/>
      </rPr>
      <t xml:space="preserve">. </t>
    </r>
    <r>
      <rPr>
        <sz val="10"/>
        <rFont val="돋움"/>
        <family val="2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기관의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지원금을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받아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사용할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사업입니다</t>
    </r>
    <r>
      <rPr>
        <sz val="10"/>
        <rFont val="Arial"/>
        <family val="2"/>
      </rPr>
      <t xml:space="preserve">. </t>
    </r>
    <r>
      <rPr>
        <sz val="10"/>
        <rFont val="돋움"/>
        <family val="2"/>
        <charset val="129"/>
      </rPr>
      <t>동분기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결산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금액이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적은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이유가</t>
    </r>
    <r>
      <rPr>
        <sz val="10"/>
        <rFont val="Arial"/>
        <family val="2"/>
      </rPr>
      <t xml:space="preserve"> 1</t>
    </r>
    <r>
      <rPr>
        <sz val="10"/>
        <rFont val="돋움"/>
        <family val="2"/>
        <charset val="129"/>
      </rPr>
      <t>년의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기간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동안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이루어지는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봉사이기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때문이라는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것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참고해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주시면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감사하겠습니다</t>
    </r>
    <r>
      <rPr>
        <sz val="10"/>
        <rFont val="Arial"/>
        <family val="2"/>
      </rPr>
      <t>.</t>
    </r>
    <phoneticPr fontId="11" type="noConversion"/>
  </si>
  <si>
    <r>
      <rPr>
        <sz val="10"/>
        <color rgb="FF000000"/>
        <rFont val="Malgun Gothic"/>
        <family val="2"/>
        <charset val="129"/>
      </rPr>
      <t>따로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예산을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지원받지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않았습니다</t>
    </r>
    <r>
      <rPr>
        <sz val="10"/>
        <color rgb="FF000000"/>
        <rFont val="Arial"/>
        <family val="2"/>
      </rPr>
      <t>.</t>
    </r>
    <phoneticPr fontId="5" type="noConversion"/>
  </si>
  <si>
    <t>리더십센터의 지원을 받아 진행할 예정입니다.</t>
    <phoneticPr fontId="5" type="noConversion"/>
  </si>
  <si>
    <t>참가비를 5,000원씩 걷어 예비비로 사용할 예정입니다.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</si>
</sst>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"/>
    <numFmt numFmtId="179" formatCode="_-&quot;₩&quot;* #,##0_-;\-&quot;₩&quot;* #,##0_-;_-&quot;₩&quot;* &quot;-&quot;_-;_-@"/>
  </numFmts>
  <fonts count="25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129"/>
    </font>
    <font>
      <sz val="8"/>
      <name val="나눔명조"/>
      <family val="3"/>
      <charset val="129"/>
    </font>
    <font>
      <sz val="10"/>
      <color rgb="FF000000"/>
      <name val="Malgun Gothic"/>
      <family val="2"/>
      <charset val="129"/>
    </font>
    <font>
      <sz val="10"/>
      <color rgb="FF000000"/>
      <name val="Arial"/>
      <family val="2"/>
      <charset val="129"/>
    </font>
    <font>
      <sz val="10"/>
      <color theme="1"/>
      <name val="Arial"/>
      <family val="2"/>
    </font>
    <font>
      <sz val="10"/>
      <color rgb="FF000000"/>
      <name val="Arial"/>
      <family val="3"/>
      <charset val="129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theme="1"/>
      <name val="Arial"/>
      <family val="2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0"/>
      <name val="돋움"/>
      <family val="2"/>
      <charset val="129"/>
    </font>
    <font>
      <sz val="10"/>
      <color theme="1"/>
      <name val="돋움"/>
      <family val="3"/>
      <charset val="129"/>
    </font>
    <font>
      <sz val="10"/>
      <color rgb="FF000000"/>
      <name val="돋움"/>
      <family val="2"/>
      <charset val="129"/>
    </font>
    <font>
      <sz val="10"/>
      <name val="맑은 고딕"/>
      <family val="2"/>
      <charset val="129"/>
    </font>
    <font>
      <b/>
      <sz val="10"/>
      <color rgb="FF000000"/>
      <name val="Malgun Gothic"/>
      <family val="3"/>
      <charset val="129"/>
    </font>
    <font>
      <sz val="10"/>
      <color theme="1"/>
      <name val="Malgun Gothic"/>
      <family val="2"/>
      <charset val="129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3" borderId="5" xfId="0" applyNumberFormat="1" applyFont="1" applyFill="1" applyBorder="1" applyAlignment="1">
      <alignment horizontal="center"/>
    </xf>
    <xf numFmtId="176" fontId="0" fillId="0" borderId="6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/>
    </xf>
    <xf numFmtId="10" fontId="8" fillId="7" borderId="5" xfId="0" applyNumberFormat="1" applyFont="1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8" fillId="3" borderId="5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15" fillId="3" borderId="5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8" fillId="9" borderId="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0" fontId="8" fillId="8" borderId="12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10" fontId="8" fillId="0" borderId="8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2" borderId="23" xfId="0" applyNumberFormat="1" applyFont="1" applyFill="1" applyBorder="1" applyAlignment="1">
      <alignment horizontal="center" vertical="center" wrapText="1"/>
    </xf>
    <xf numFmtId="10" fontId="8" fillId="8" borderId="23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176" fontId="8" fillId="5" borderId="8" xfId="0" applyNumberFormat="1" applyFont="1" applyFill="1" applyBorder="1" applyAlignment="1">
      <alignment horizontal="center" vertical="center" wrapText="1"/>
    </xf>
    <xf numFmtId="10" fontId="8" fillId="10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76" fontId="18" fillId="3" borderId="9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16" fillId="3" borderId="9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5" borderId="5" xfId="0" applyNumberFormat="1" applyFont="1" applyFill="1" applyBorder="1" applyAlignment="1">
      <alignment horizontal="center" vertical="center" wrapText="1"/>
    </xf>
    <xf numFmtId="10" fontId="8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178" fontId="0" fillId="4" borderId="5" xfId="0" applyNumberForma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176" fontId="8" fillId="9" borderId="9" xfId="0" applyNumberFormat="1" applyFont="1" applyFill="1" applyBorder="1" applyAlignment="1">
      <alignment horizontal="center" vertical="center" wrapText="1"/>
    </xf>
    <xf numFmtId="176" fontId="17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176" fontId="8" fillId="7" borderId="1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0" fontId="8" fillId="8" borderId="2" xfId="0" applyNumberFormat="1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176" fontId="8" fillId="7" borderId="12" xfId="0" applyNumberFormat="1" applyFont="1" applyFill="1" applyBorder="1" applyAlignment="1">
      <alignment horizontal="center" vertical="center" wrapText="1"/>
    </xf>
    <xf numFmtId="10" fontId="8" fillId="7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0" fontId="0" fillId="9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6" fontId="0" fillId="13" borderId="12" xfId="0" applyNumberFormat="1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0" fontId="0" fillId="3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12" xfId="0" applyFont="1" applyBorder="1" applyAlignment="1"/>
    <xf numFmtId="176" fontId="8" fillId="0" borderId="6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3" borderId="5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0" fillId="0" borderId="6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1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13" fillId="0" borderId="7" xfId="0" applyFont="1" applyBorder="1" applyAlignment="1">
      <alignment horizontal="center" vertical="center" wrapText="1"/>
    </xf>
    <xf numFmtId="0" fontId="2" fillId="0" borderId="13" xfId="0" applyFont="1" applyBorder="1"/>
    <xf numFmtId="176" fontId="0" fillId="0" borderId="8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 wrapText="1"/>
    </xf>
    <xf numFmtId="176" fontId="1" fillId="6" borderId="2" xfId="0" applyNumberFormat="1" applyFont="1" applyFill="1" applyBorder="1" applyAlignment="1">
      <alignment horizontal="center" vertical="center" wrapText="1"/>
    </xf>
    <xf numFmtId="176" fontId="23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13" fillId="6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176" fontId="23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76" fontId="10" fillId="0" borderId="7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10" fillId="0" borderId="12" xfId="0" applyNumberFormat="1" applyFon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13" fillId="2" borderId="16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176" fontId="1" fillId="5" borderId="14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/>
    <xf numFmtId="176" fontId="13" fillId="7" borderId="12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3" fillId="2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176" fontId="1" fillId="5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/>
    </xf>
    <xf numFmtId="176" fontId="13" fillId="6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94"/>
  <sheetViews>
    <sheetView tabSelected="1" topLeftCell="B63" zoomScale="89" workbookViewId="0">
      <selection activeCell="K20" sqref="K20"/>
    </sheetView>
  </sheetViews>
  <sheetFormatPr baseColWidth="10" defaultColWidth="14.5" defaultRowHeight="15.75" customHeight="1"/>
  <cols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0" width="15" customWidth="1"/>
    <col min="11" max="11" width="137.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64" t="s">
        <v>0</v>
      </c>
      <c r="E3" s="165"/>
      <c r="F3" s="165"/>
      <c r="G3" s="165"/>
      <c r="H3" s="165"/>
      <c r="I3" s="165"/>
      <c r="J3" s="165"/>
      <c r="K3" s="1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61"/>
      <c r="E5" s="173" t="s">
        <v>10</v>
      </c>
      <c r="F5" s="29" t="s">
        <v>51</v>
      </c>
      <c r="G5" s="31" t="s">
        <v>191</v>
      </c>
      <c r="H5" s="7">
        <v>0</v>
      </c>
      <c r="I5" s="126">
        <v>0</v>
      </c>
      <c r="J5" s="20" t="str">
        <f>IF(H5&gt;0,I5/H5,"-")</f>
        <v>-</v>
      </c>
      <c r="K5" s="26" t="s">
        <v>173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61"/>
      <c r="E6" s="161"/>
      <c r="F6" s="25" t="s">
        <v>41</v>
      </c>
      <c r="G6" s="31" t="s">
        <v>192</v>
      </c>
      <c r="H6" s="9">
        <v>0</v>
      </c>
      <c r="I6" s="126">
        <v>0</v>
      </c>
      <c r="J6" s="20" t="str">
        <f t="shared" ref="J6:J40" si="0">IF(H6&gt;0,I6/H6,"-")</f>
        <v>-</v>
      </c>
      <c r="K6" s="26" t="s">
        <v>173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61"/>
      <c r="E7" s="161"/>
      <c r="F7" s="25" t="s">
        <v>42</v>
      </c>
      <c r="G7" s="31" t="s">
        <v>193</v>
      </c>
      <c r="H7" s="9">
        <v>0</v>
      </c>
      <c r="I7" s="126">
        <v>420000</v>
      </c>
      <c r="J7" s="20" t="str">
        <f t="shared" si="0"/>
        <v>-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61"/>
      <c r="E8" s="161"/>
      <c r="F8" s="25" t="s">
        <v>43</v>
      </c>
      <c r="G8" s="31" t="s">
        <v>194</v>
      </c>
      <c r="H8" s="9">
        <v>0</v>
      </c>
      <c r="I8" s="126">
        <v>0</v>
      </c>
      <c r="J8" s="20" t="str">
        <f t="shared" si="0"/>
        <v>-</v>
      </c>
      <c r="K8" s="26" t="s">
        <v>173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61"/>
      <c r="E9" s="161"/>
      <c r="F9" s="25" t="s">
        <v>44</v>
      </c>
      <c r="G9" s="31" t="s">
        <v>195</v>
      </c>
      <c r="H9" s="9">
        <v>0</v>
      </c>
      <c r="I9" s="126">
        <v>0</v>
      </c>
      <c r="J9" s="20" t="str">
        <f t="shared" si="0"/>
        <v>-</v>
      </c>
      <c r="K9" s="26" t="s">
        <v>173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61"/>
      <c r="E10" s="161"/>
      <c r="F10" s="25" t="s">
        <v>52</v>
      </c>
      <c r="G10" s="31" t="s">
        <v>196</v>
      </c>
      <c r="H10" s="9">
        <v>0</v>
      </c>
      <c r="I10" s="126">
        <v>0</v>
      </c>
      <c r="J10" s="20" t="str">
        <f t="shared" si="0"/>
        <v>-</v>
      </c>
      <c r="K10" s="39" t="s">
        <v>239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61"/>
      <c r="E11" s="161"/>
      <c r="F11" s="25" t="s">
        <v>46</v>
      </c>
      <c r="G11" s="31" t="s">
        <v>197</v>
      </c>
      <c r="H11" s="9">
        <v>0</v>
      </c>
      <c r="I11" s="126">
        <v>0</v>
      </c>
      <c r="J11" s="20" t="str">
        <f t="shared" si="0"/>
        <v>-</v>
      </c>
      <c r="K11" s="39" t="s">
        <v>187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61"/>
      <c r="E12" s="161"/>
      <c r="F12" s="25" t="s">
        <v>53</v>
      </c>
      <c r="G12" s="31" t="s">
        <v>198</v>
      </c>
      <c r="H12" s="9">
        <v>0</v>
      </c>
      <c r="I12" s="156">
        <v>0</v>
      </c>
      <c r="J12" s="20" t="str">
        <f t="shared" si="0"/>
        <v>-</v>
      </c>
      <c r="K12" s="150" t="s">
        <v>232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9"/>
      <c r="B13" s="19"/>
      <c r="C13" s="2"/>
      <c r="D13" s="161"/>
      <c r="E13" s="161"/>
      <c r="F13" s="27" t="s">
        <v>174</v>
      </c>
      <c r="G13" s="31" t="s">
        <v>199</v>
      </c>
      <c r="H13" s="127">
        <v>0</v>
      </c>
      <c r="I13" s="128">
        <v>1500000</v>
      </c>
      <c r="J13" s="149" t="str">
        <f t="shared" si="0"/>
        <v>-</v>
      </c>
      <c r="K13" s="15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.75" customHeight="1">
      <c r="A14" s="19"/>
      <c r="B14" s="19"/>
      <c r="C14" s="2"/>
      <c r="D14" s="161"/>
      <c r="E14" s="161"/>
      <c r="F14" s="27" t="s">
        <v>175</v>
      </c>
      <c r="G14" s="131" t="s">
        <v>200</v>
      </c>
      <c r="H14" s="40">
        <v>0</v>
      </c>
      <c r="I14" s="43">
        <v>0</v>
      </c>
      <c r="J14" s="20" t="str">
        <f t="shared" si="0"/>
        <v>-</v>
      </c>
      <c r="K14" s="32" t="s">
        <v>188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5.75" customHeight="1">
      <c r="A15" s="1"/>
      <c r="B15" s="1"/>
      <c r="C15" s="2"/>
      <c r="D15" s="161"/>
      <c r="E15" s="161"/>
      <c r="F15" s="25" t="s">
        <v>45</v>
      </c>
      <c r="G15" s="31" t="s">
        <v>201</v>
      </c>
      <c r="H15" s="43">
        <v>1032580</v>
      </c>
      <c r="I15" s="126">
        <v>600000</v>
      </c>
      <c r="J15" s="20">
        <f t="shared" si="0"/>
        <v>0.58106877917449495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61"/>
      <c r="E16" s="162"/>
      <c r="F16" s="167" t="s">
        <v>9</v>
      </c>
      <c r="G16" s="166"/>
      <c r="H16" s="13">
        <f>SUM(H5:H15)</f>
        <v>1032580</v>
      </c>
      <c r="I16" s="11">
        <f>SUM(I5:I15)</f>
        <v>2520000</v>
      </c>
      <c r="J16" s="137">
        <f t="shared" si="0"/>
        <v>2.4404888725328786</v>
      </c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61"/>
      <c r="E17" s="169" t="s">
        <v>11</v>
      </c>
      <c r="F17" s="37" t="s">
        <v>47</v>
      </c>
      <c r="G17" s="132" t="s">
        <v>202</v>
      </c>
      <c r="H17" s="21">
        <v>0</v>
      </c>
      <c r="I17" s="7">
        <v>0</v>
      </c>
      <c r="J17" s="20" t="str">
        <f t="shared" si="0"/>
        <v>-</v>
      </c>
      <c r="K17" s="31" t="s">
        <v>189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9"/>
      <c r="B18" s="19"/>
      <c r="C18" s="2"/>
      <c r="D18" s="161"/>
      <c r="E18" s="170"/>
      <c r="F18" s="32" t="s">
        <v>48</v>
      </c>
      <c r="G18" s="133" t="s">
        <v>203</v>
      </c>
      <c r="H18" s="40">
        <v>262081</v>
      </c>
      <c r="I18" s="146">
        <v>262281</v>
      </c>
      <c r="J18" s="20">
        <f t="shared" si="0"/>
        <v>1.0007631228513323</v>
      </c>
      <c r="K18" s="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.75" customHeight="1">
      <c r="A19" s="19"/>
      <c r="B19" s="19"/>
      <c r="C19" s="2"/>
      <c r="D19" s="161"/>
      <c r="E19" s="171"/>
      <c r="F19" s="32" t="s">
        <v>40</v>
      </c>
      <c r="G19" s="31" t="s">
        <v>204</v>
      </c>
      <c r="H19" s="43">
        <v>0</v>
      </c>
      <c r="I19" s="9">
        <v>0</v>
      </c>
      <c r="J19" s="20" t="str">
        <f t="shared" si="0"/>
        <v>-</v>
      </c>
      <c r="K19" s="26" t="s">
        <v>173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.75" customHeight="1">
      <c r="A20" s="19"/>
      <c r="B20" s="19"/>
      <c r="C20" s="2"/>
      <c r="D20" s="161"/>
      <c r="E20" s="171"/>
      <c r="F20" s="32" t="s">
        <v>42</v>
      </c>
      <c r="G20" s="31" t="s">
        <v>205</v>
      </c>
      <c r="H20" s="9">
        <v>0</v>
      </c>
      <c r="I20" s="9">
        <v>125000</v>
      </c>
      <c r="J20" s="20" t="str">
        <f t="shared" si="0"/>
        <v>-</v>
      </c>
      <c r="K20" s="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.75" customHeight="1">
      <c r="A21" s="19"/>
      <c r="B21" s="19"/>
      <c r="C21" s="2"/>
      <c r="D21" s="161"/>
      <c r="E21" s="171"/>
      <c r="F21" s="32" t="s">
        <v>54</v>
      </c>
      <c r="G21" s="31" t="s">
        <v>206</v>
      </c>
      <c r="H21" s="9">
        <v>0</v>
      </c>
      <c r="I21" s="28">
        <v>0</v>
      </c>
      <c r="J21" s="20" t="str">
        <f t="shared" si="0"/>
        <v>-</v>
      </c>
      <c r="K21" s="26" t="s">
        <v>173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.75" customHeight="1">
      <c r="A22" s="19"/>
      <c r="B22" s="19"/>
      <c r="C22" s="2"/>
      <c r="D22" s="161"/>
      <c r="E22" s="171"/>
      <c r="F22" s="33" t="s">
        <v>55</v>
      </c>
      <c r="G22" s="31" t="s">
        <v>207</v>
      </c>
      <c r="H22" s="9">
        <v>0</v>
      </c>
      <c r="I22" s="9">
        <v>0</v>
      </c>
      <c r="J22" s="20" t="str">
        <f t="shared" si="0"/>
        <v>-</v>
      </c>
      <c r="K22" s="26" t="s">
        <v>173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5.75" customHeight="1">
      <c r="A23" s="19"/>
      <c r="B23" s="19"/>
      <c r="C23" s="2"/>
      <c r="D23" s="161"/>
      <c r="E23" s="171"/>
      <c r="F23" s="33" t="s">
        <v>56</v>
      </c>
      <c r="G23" s="31" t="s">
        <v>208</v>
      </c>
      <c r="H23" s="9">
        <v>0</v>
      </c>
      <c r="I23" s="9">
        <v>0</v>
      </c>
      <c r="J23" s="20" t="str">
        <f t="shared" si="0"/>
        <v>-</v>
      </c>
      <c r="K23" s="26" t="s">
        <v>173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5.75" customHeight="1">
      <c r="A24" s="19"/>
      <c r="B24" s="19"/>
      <c r="C24" s="2"/>
      <c r="D24" s="161"/>
      <c r="E24" s="171"/>
      <c r="F24" s="33" t="s">
        <v>49</v>
      </c>
      <c r="G24" s="31" t="s">
        <v>209</v>
      </c>
      <c r="H24" s="9">
        <v>0</v>
      </c>
      <c r="I24" s="9">
        <v>0</v>
      </c>
      <c r="J24" s="20" t="str">
        <f t="shared" si="0"/>
        <v>-</v>
      </c>
      <c r="K24" s="26" t="s">
        <v>173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.75" customHeight="1">
      <c r="A25" s="19"/>
      <c r="B25" s="19"/>
      <c r="C25" s="2"/>
      <c r="D25" s="161"/>
      <c r="E25" s="171"/>
      <c r="F25" s="33" t="s">
        <v>57</v>
      </c>
      <c r="G25" s="31" t="s">
        <v>210</v>
      </c>
      <c r="H25" s="9">
        <v>0</v>
      </c>
      <c r="I25" s="9">
        <v>0</v>
      </c>
      <c r="J25" s="20" t="str">
        <f t="shared" si="0"/>
        <v>-</v>
      </c>
      <c r="K25" s="26" t="s">
        <v>173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.75" customHeight="1">
      <c r="A26" s="19"/>
      <c r="B26" s="19"/>
      <c r="C26" s="2"/>
      <c r="D26" s="161"/>
      <c r="E26" s="171"/>
      <c r="F26" s="33" t="s">
        <v>58</v>
      </c>
      <c r="G26" s="31" t="s">
        <v>211</v>
      </c>
      <c r="H26" s="9">
        <v>0</v>
      </c>
      <c r="I26" s="9">
        <v>0</v>
      </c>
      <c r="J26" s="20" t="str">
        <f t="shared" si="0"/>
        <v>-</v>
      </c>
      <c r="K26" s="26" t="s">
        <v>173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.75" customHeight="1">
      <c r="A27" s="19"/>
      <c r="B27" s="19"/>
      <c r="C27" s="2"/>
      <c r="D27" s="161"/>
      <c r="E27" s="171"/>
      <c r="F27" s="33" t="s">
        <v>59</v>
      </c>
      <c r="G27" s="31" t="s">
        <v>212</v>
      </c>
      <c r="H27" s="9">
        <v>0</v>
      </c>
      <c r="I27" s="9">
        <v>0</v>
      </c>
      <c r="J27" s="20" t="str">
        <f t="shared" si="0"/>
        <v>-</v>
      </c>
      <c r="K27" s="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.75" customHeight="1">
      <c r="A28" s="19"/>
      <c r="B28" s="19"/>
      <c r="C28" s="2"/>
      <c r="D28" s="161"/>
      <c r="E28" s="171"/>
      <c r="F28" s="33" t="s">
        <v>60</v>
      </c>
      <c r="G28" s="31" t="s">
        <v>213</v>
      </c>
      <c r="H28" s="9">
        <v>0</v>
      </c>
      <c r="I28" s="9">
        <v>0</v>
      </c>
      <c r="J28" s="20" t="str">
        <f t="shared" si="0"/>
        <v>-</v>
      </c>
      <c r="K28" s="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5.75" customHeight="1">
      <c r="A29" s="19"/>
      <c r="B29" s="19"/>
      <c r="C29" s="2"/>
      <c r="D29" s="161"/>
      <c r="E29" s="171"/>
      <c r="F29" s="33" t="s">
        <v>61</v>
      </c>
      <c r="G29" s="31" t="s">
        <v>214</v>
      </c>
      <c r="H29" s="9">
        <v>0</v>
      </c>
      <c r="I29" s="9">
        <v>0</v>
      </c>
      <c r="J29" s="20" t="str">
        <f t="shared" si="0"/>
        <v>-</v>
      </c>
      <c r="K29" s="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5.75" customHeight="1">
      <c r="A30" s="19"/>
      <c r="B30" s="19"/>
      <c r="C30" s="2"/>
      <c r="D30" s="161"/>
      <c r="E30" s="171"/>
      <c r="F30" s="33" t="s">
        <v>53</v>
      </c>
      <c r="G30" s="31" t="s">
        <v>215</v>
      </c>
      <c r="H30" s="9">
        <v>0</v>
      </c>
      <c r="I30" s="9">
        <v>0</v>
      </c>
      <c r="J30" s="20" t="str">
        <f t="shared" si="0"/>
        <v>-</v>
      </c>
      <c r="K30" s="26" t="s">
        <v>173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5.75" customHeight="1">
      <c r="A31" s="19"/>
      <c r="B31" s="19"/>
      <c r="C31" s="2"/>
      <c r="D31" s="161"/>
      <c r="E31" s="171"/>
      <c r="F31" s="34" t="s">
        <v>62</v>
      </c>
      <c r="G31" s="31" t="s">
        <v>216</v>
      </c>
      <c r="H31" s="9">
        <v>0</v>
      </c>
      <c r="I31" s="9">
        <v>0</v>
      </c>
      <c r="J31" s="20" t="str">
        <f t="shared" si="0"/>
        <v>-</v>
      </c>
      <c r="K31" s="2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5.75" customHeight="1">
      <c r="A32" s="19"/>
      <c r="B32" s="19"/>
      <c r="C32" s="2"/>
      <c r="D32" s="161"/>
      <c r="E32" s="171"/>
      <c r="F32" s="34" t="s">
        <v>63</v>
      </c>
      <c r="G32" s="31" t="s">
        <v>217</v>
      </c>
      <c r="H32" s="9">
        <v>0</v>
      </c>
      <c r="I32" s="9">
        <v>0</v>
      </c>
      <c r="J32" s="20" t="str">
        <f t="shared" si="0"/>
        <v>-</v>
      </c>
      <c r="K32" s="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5.75" customHeight="1">
      <c r="A33" s="19"/>
      <c r="B33" s="19"/>
      <c r="C33" s="2"/>
      <c r="D33" s="161"/>
      <c r="E33" s="171"/>
      <c r="F33" s="35" t="s">
        <v>64</v>
      </c>
      <c r="G33" s="31" t="s">
        <v>218</v>
      </c>
      <c r="H33" s="9">
        <v>0</v>
      </c>
      <c r="I33" s="9">
        <v>0</v>
      </c>
      <c r="J33" s="20" t="str">
        <f t="shared" si="0"/>
        <v>-</v>
      </c>
      <c r="K33" s="26" t="s">
        <v>173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5.75" customHeight="1">
      <c r="A34" s="19"/>
      <c r="B34" s="19"/>
      <c r="C34" s="2"/>
      <c r="D34" s="161"/>
      <c r="E34" s="171"/>
      <c r="F34" s="36" t="s">
        <v>65</v>
      </c>
      <c r="G34" s="31" t="s">
        <v>219</v>
      </c>
      <c r="H34" s="9">
        <v>130</v>
      </c>
      <c r="I34" s="9">
        <v>100</v>
      </c>
      <c r="J34" s="20">
        <f t="shared" si="0"/>
        <v>0.76923076923076927</v>
      </c>
      <c r="K34" s="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5.75" customHeight="1">
      <c r="A35" s="19"/>
      <c r="B35" s="19"/>
      <c r="C35" s="2"/>
      <c r="D35" s="161"/>
      <c r="E35" s="171"/>
      <c r="F35" s="37" t="s">
        <v>59</v>
      </c>
      <c r="G35" s="31" t="s">
        <v>220</v>
      </c>
      <c r="H35" s="9">
        <v>0</v>
      </c>
      <c r="I35" s="157">
        <v>0</v>
      </c>
      <c r="J35" s="20" t="str">
        <f t="shared" si="0"/>
        <v>-</v>
      </c>
      <c r="K35" s="31" t="s">
        <v>225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5.75" customHeight="1">
      <c r="A36" s="19"/>
      <c r="B36" s="19"/>
      <c r="C36" s="2"/>
      <c r="D36" s="161"/>
      <c r="E36" s="171"/>
      <c r="F36" s="32" t="s">
        <v>60</v>
      </c>
      <c r="G36" s="31" t="s">
        <v>221</v>
      </c>
      <c r="H36" s="9">
        <v>0</v>
      </c>
      <c r="I36" s="157">
        <v>0</v>
      </c>
      <c r="J36" s="20" t="str">
        <f t="shared" si="0"/>
        <v>-</v>
      </c>
      <c r="K36" s="31" t="s">
        <v>225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5.75" customHeight="1">
      <c r="A37" s="19"/>
      <c r="B37" s="19"/>
      <c r="C37" s="2"/>
      <c r="D37" s="161"/>
      <c r="E37" s="171"/>
      <c r="F37" s="32" t="s">
        <v>61</v>
      </c>
      <c r="G37" s="31" t="s">
        <v>222</v>
      </c>
      <c r="H37" s="9">
        <v>0</v>
      </c>
      <c r="I37" s="157">
        <v>0</v>
      </c>
      <c r="J37" s="20" t="str">
        <f t="shared" si="0"/>
        <v>-</v>
      </c>
      <c r="K37" s="31" t="s">
        <v>225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5.75" customHeight="1">
      <c r="A38" s="19"/>
      <c r="B38" s="19"/>
      <c r="C38" s="2"/>
      <c r="D38" s="161"/>
      <c r="E38" s="171"/>
      <c r="F38" s="25" t="s">
        <v>50</v>
      </c>
      <c r="G38" s="31" t="s">
        <v>223</v>
      </c>
      <c r="H38" s="9">
        <v>2000000</v>
      </c>
      <c r="I38" s="157" t="s">
        <v>67</v>
      </c>
      <c r="J38" s="138" t="s">
        <v>67</v>
      </c>
      <c r="K38" s="31" t="s">
        <v>186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5.75" customHeight="1">
      <c r="A39" s="1"/>
      <c r="B39" s="1"/>
      <c r="C39" s="2"/>
      <c r="D39" s="161"/>
      <c r="E39" s="161"/>
      <c r="F39" s="38" t="s">
        <v>66</v>
      </c>
      <c r="G39" s="31" t="s">
        <v>224</v>
      </c>
      <c r="H39" s="9">
        <v>2707000</v>
      </c>
      <c r="I39" s="10">
        <v>3000000</v>
      </c>
      <c r="J39" s="20">
        <f t="shared" si="0"/>
        <v>1.1082379017362394</v>
      </c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2"/>
      <c r="D40" s="161"/>
      <c r="E40" s="162"/>
      <c r="F40" s="172" t="s">
        <v>9</v>
      </c>
      <c r="G40" s="166"/>
      <c r="H40" s="13">
        <f>SUM(H17:H39)</f>
        <v>4969211</v>
      </c>
      <c r="I40" s="11">
        <f t="shared" ref="I40" si="1">SUM(I17:I39)</f>
        <v>3387381</v>
      </c>
      <c r="J40" s="137">
        <f t="shared" si="0"/>
        <v>0.68167381099333479</v>
      </c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2"/>
      <c r="D41" s="162"/>
      <c r="E41" s="168" t="s">
        <v>12</v>
      </c>
      <c r="F41" s="165"/>
      <c r="G41" s="166"/>
      <c r="H41" s="158">
        <f>SUM(H40,H16)</f>
        <v>6001791</v>
      </c>
      <c r="I41" s="14">
        <f>SUM(I16,I40)</f>
        <v>5907381</v>
      </c>
      <c r="J41" s="15">
        <f t="shared" ref="J41" si="2">I41/H41</f>
        <v>0.98426969549589449</v>
      </c>
      <c r="K41" s="1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7"/>
      <c r="I42" s="1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9"/>
      <c r="B43" s="174" t="s">
        <v>13</v>
      </c>
      <c r="C43" s="165"/>
      <c r="D43" s="165"/>
      <c r="E43" s="165"/>
      <c r="F43" s="165"/>
      <c r="G43" s="165"/>
      <c r="H43" s="165"/>
      <c r="I43" s="165"/>
      <c r="J43" s="165"/>
      <c r="K43" s="16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6" customHeight="1">
      <c r="A44" s="19"/>
      <c r="B44" s="136" t="s">
        <v>1</v>
      </c>
      <c r="C44" s="44" t="s">
        <v>75</v>
      </c>
      <c r="D44" s="44" t="s">
        <v>14</v>
      </c>
      <c r="E44" s="44" t="s">
        <v>2</v>
      </c>
      <c r="F44" s="44" t="s">
        <v>15</v>
      </c>
      <c r="G44" s="44" t="s">
        <v>4</v>
      </c>
      <c r="H44" s="5" t="s">
        <v>5</v>
      </c>
      <c r="I44" s="5" t="s">
        <v>6</v>
      </c>
      <c r="J44" s="46" t="s">
        <v>76</v>
      </c>
      <c r="K44" s="44" t="s">
        <v>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9"/>
      <c r="B45" s="178" t="s">
        <v>77</v>
      </c>
      <c r="C45" s="175" t="s">
        <v>68</v>
      </c>
      <c r="D45" s="163" t="s">
        <v>40</v>
      </c>
      <c r="E45" s="41" t="s">
        <v>10</v>
      </c>
      <c r="F45" s="41" t="s">
        <v>69</v>
      </c>
      <c r="G45" s="41" t="s">
        <v>17</v>
      </c>
      <c r="H45" s="47">
        <v>0</v>
      </c>
      <c r="I45" s="47">
        <v>0</v>
      </c>
      <c r="J45" s="48" t="str">
        <f t="shared" ref="J45:J140" si="3">IF(H45&gt;0,I45/H45,"-")</f>
        <v>-</v>
      </c>
      <c r="K45" s="26" t="s">
        <v>173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9"/>
      <c r="B46" s="161"/>
      <c r="C46" s="161"/>
      <c r="D46" s="161"/>
      <c r="E46" s="41" t="s">
        <v>10</v>
      </c>
      <c r="F46" s="41" t="s">
        <v>70</v>
      </c>
      <c r="G46" s="41" t="s">
        <v>18</v>
      </c>
      <c r="H46" s="47">
        <v>0</v>
      </c>
      <c r="I46" s="47">
        <v>0</v>
      </c>
      <c r="J46" s="48" t="str">
        <f t="shared" si="3"/>
        <v>-</v>
      </c>
      <c r="K46" s="26" t="s">
        <v>173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5.75" customHeight="1">
      <c r="A47" s="19"/>
      <c r="B47" s="161"/>
      <c r="C47" s="161"/>
      <c r="D47" s="161"/>
      <c r="E47" s="41" t="s">
        <v>10</v>
      </c>
      <c r="F47" s="41" t="s">
        <v>71</v>
      </c>
      <c r="G47" s="41" t="s">
        <v>78</v>
      </c>
      <c r="H47" s="47">
        <v>0</v>
      </c>
      <c r="I47" s="47">
        <v>0</v>
      </c>
      <c r="J47" s="48" t="str">
        <f t="shared" si="3"/>
        <v>-</v>
      </c>
      <c r="K47" s="26" t="s">
        <v>173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5.75" customHeight="1">
      <c r="A48" s="19"/>
      <c r="B48" s="161"/>
      <c r="C48" s="161"/>
      <c r="D48" s="161"/>
      <c r="E48" s="41" t="s">
        <v>10</v>
      </c>
      <c r="F48" s="41" t="s">
        <v>26</v>
      </c>
      <c r="G48" s="41" t="s">
        <v>79</v>
      </c>
      <c r="H48" s="47">
        <v>0</v>
      </c>
      <c r="I48" s="47">
        <v>0</v>
      </c>
      <c r="J48" s="48" t="str">
        <f t="shared" si="3"/>
        <v>-</v>
      </c>
      <c r="K48" s="26" t="s">
        <v>173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5.75" customHeight="1">
      <c r="A49" s="19"/>
      <c r="B49" s="161"/>
      <c r="C49" s="161"/>
      <c r="D49" s="161"/>
      <c r="E49" s="41" t="s">
        <v>10</v>
      </c>
      <c r="F49" s="41" t="s">
        <v>19</v>
      </c>
      <c r="G49" s="41" t="s">
        <v>80</v>
      </c>
      <c r="H49" s="47">
        <v>0</v>
      </c>
      <c r="I49" s="47">
        <v>0</v>
      </c>
      <c r="J49" s="48" t="str">
        <f t="shared" si="3"/>
        <v>-</v>
      </c>
      <c r="K49" s="26" t="s">
        <v>173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5.75" customHeight="1">
      <c r="A50" s="19"/>
      <c r="B50" s="161"/>
      <c r="C50" s="161"/>
      <c r="D50" s="161"/>
      <c r="E50" s="41" t="s">
        <v>11</v>
      </c>
      <c r="F50" s="41" t="s">
        <v>26</v>
      </c>
      <c r="G50" s="41" t="s">
        <v>81</v>
      </c>
      <c r="H50" s="47">
        <v>0</v>
      </c>
      <c r="I50" s="47">
        <v>0</v>
      </c>
      <c r="J50" s="48" t="str">
        <f t="shared" si="3"/>
        <v>-</v>
      </c>
      <c r="K50" s="26" t="s">
        <v>173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5.75" customHeight="1">
      <c r="A51" s="19"/>
      <c r="B51" s="161"/>
      <c r="C51" s="161"/>
      <c r="D51" s="161"/>
      <c r="E51" s="41" t="s">
        <v>11</v>
      </c>
      <c r="F51" s="41" t="s">
        <v>72</v>
      </c>
      <c r="G51" s="41" t="s">
        <v>82</v>
      </c>
      <c r="H51" s="47">
        <v>0</v>
      </c>
      <c r="I51" s="47">
        <v>0</v>
      </c>
      <c r="J51" s="48" t="str">
        <f t="shared" si="3"/>
        <v>-</v>
      </c>
      <c r="K51" s="26" t="s">
        <v>234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5.75" customHeight="1">
      <c r="A52" s="19"/>
      <c r="B52" s="161"/>
      <c r="C52" s="161"/>
      <c r="D52" s="161"/>
      <c r="E52" s="41" t="s">
        <v>11</v>
      </c>
      <c r="F52" s="41" t="s">
        <v>73</v>
      </c>
      <c r="G52" s="41" t="s">
        <v>83</v>
      </c>
      <c r="H52" s="47">
        <v>0</v>
      </c>
      <c r="I52" s="47">
        <v>0</v>
      </c>
      <c r="J52" s="48" t="str">
        <f t="shared" si="3"/>
        <v>-</v>
      </c>
      <c r="K52" s="26" t="s">
        <v>173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5.75" customHeight="1">
      <c r="A53" s="19"/>
      <c r="B53" s="161"/>
      <c r="C53" s="161"/>
      <c r="D53" s="161"/>
      <c r="E53" s="41" t="s">
        <v>11</v>
      </c>
      <c r="F53" s="41" t="s">
        <v>71</v>
      </c>
      <c r="G53" s="41" t="s">
        <v>84</v>
      </c>
      <c r="H53" s="47">
        <v>0</v>
      </c>
      <c r="I53" s="47">
        <v>0</v>
      </c>
      <c r="J53" s="48" t="str">
        <f>IF(H53&gt;0,I53/H53,"-")</f>
        <v>-</v>
      </c>
      <c r="K53" s="26" t="s">
        <v>173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9"/>
      <c r="B54" s="161"/>
      <c r="C54" s="162"/>
      <c r="D54" s="162"/>
      <c r="E54" s="176" t="s">
        <v>9</v>
      </c>
      <c r="F54" s="177"/>
      <c r="G54" s="166"/>
      <c r="H54" s="49">
        <f>SUM(H45:H53)</f>
        <v>0</v>
      </c>
      <c r="I54" s="49">
        <f>SUM(I45:I53)</f>
        <v>0</v>
      </c>
      <c r="J54" s="50" t="str">
        <f t="shared" si="3"/>
        <v>-</v>
      </c>
      <c r="K54" s="5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9"/>
      <c r="B55" s="161"/>
      <c r="C55" s="175" t="s">
        <v>168</v>
      </c>
      <c r="D55" s="181" t="s">
        <v>41</v>
      </c>
      <c r="E55" s="41" t="s">
        <v>10</v>
      </c>
      <c r="F55" s="41" t="s">
        <v>41</v>
      </c>
      <c r="G55" s="52" t="s">
        <v>20</v>
      </c>
      <c r="H55" s="47">
        <v>0</v>
      </c>
      <c r="I55" s="47">
        <v>0</v>
      </c>
      <c r="J55" s="48" t="str">
        <f>IF(H55&gt;0,I55/H55,"-")</f>
        <v>-</v>
      </c>
      <c r="K55" s="26" t="s">
        <v>173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9"/>
      <c r="B56" s="161"/>
      <c r="C56" s="180"/>
      <c r="D56" s="182"/>
      <c r="E56" s="183" t="s">
        <v>9</v>
      </c>
      <c r="F56" s="165"/>
      <c r="G56" s="166"/>
      <c r="H56" s="49">
        <f>SUM(H55)</f>
        <v>0</v>
      </c>
      <c r="I56" s="49">
        <f>SUM(I55)</f>
        <v>0</v>
      </c>
      <c r="J56" s="53" t="str">
        <f>IF(H56&gt;0,I56/H56,"-")</f>
        <v>-</v>
      </c>
      <c r="K56" s="5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9"/>
      <c r="B57" s="161"/>
      <c r="C57" s="175" t="s">
        <v>68</v>
      </c>
      <c r="D57" s="163" t="s">
        <v>42</v>
      </c>
      <c r="E57" s="54" t="s">
        <v>10</v>
      </c>
      <c r="F57" s="54" t="s">
        <v>26</v>
      </c>
      <c r="G57" s="52" t="s">
        <v>22</v>
      </c>
      <c r="H57" s="47">
        <v>0</v>
      </c>
      <c r="I57" s="47">
        <v>250000</v>
      </c>
      <c r="J57" s="48" t="str">
        <f t="shared" si="3"/>
        <v>-</v>
      </c>
      <c r="K57" s="26" t="s">
        <v>240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5.75" customHeight="1">
      <c r="A58" s="19"/>
      <c r="B58" s="161"/>
      <c r="C58" s="161"/>
      <c r="D58" s="161"/>
      <c r="E58" s="41" t="s">
        <v>10</v>
      </c>
      <c r="F58" s="41" t="s">
        <v>85</v>
      </c>
      <c r="G58" s="55" t="s">
        <v>23</v>
      </c>
      <c r="H58" s="47">
        <v>0</v>
      </c>
      <c r="I58" s="47">
        <v>120000</v>
      </c>
      <c r="J58" s="48" t="str">
        <f t="shared" si="3"/>
        <v>-</v>
      </c>
      <c r="K58" s="26" t="s">
        <v>240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5.75" customHeight="1">
      <c r="A59" s="19"/>
      <c r="B59" s="161"/>
      <c r="C59" s="161"/>
      <c r="D59" s="161"/>
      <c r="E59" s="129" t="s">
        <v>177</v>
      </c>
      <c r="F59" s="130" t="s">
        <v>190</v>
      </c>
      <c r="G59" s="52" t="s">
        <v>24</v>
      </c>
      <c r="H59" s="47">
        <v>0</v>
      </c>
      <c r="I59" s="47">
        <v>50000</v>
      </c>
      <c r="J59" s="48" t="str">
        <f t="shared" si="3"/>
        <v>-</v>
      </c>
      <c r="K59" s="26" t="s">
        <v>240</v>
      </c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9"/>
      <c r="B60" s="161"/>
      <c r="C60" s="161"/>
      <c r="D60" s="161"/>
      <c r="E60" s="47" t="s">
        <v>11</v>
      </c>
      <c r="F60" s="47" t="s">
        <v>85</v>
      </c>
      <c r="G60" s="55" t="s">
        <v>86</v>
      </c>
      <c r="H60" s="47">
        <v>0</v>
      </c>
      <c r="I60" s="47">
        <v>0</v>
      </c>
      <c r="J60" s="48" t="str">
        <f t="shared" si="3"/>
        <v>-</v>
      </c>
      <c r="K60" s="25"/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9"/>
      <c r="B61" s="161"/>
      <c r="C61" s="161"/>
      <c r="D61" s="161"/>
      <c r="E61" s="41" t="s">
        <v>11</v>
      </c>
      <c r="F61" s="41" t="s">
        <v>19</v>
      </c>
      <c r="G61" s="52" t="s">
        <v>87</v>
      </c>
      <c r="H61" s="47">
        <v>0</v>
      </c>
      <c r="I61" s="47">
        <v>125000</v>
      </c>
      <c r="J61" s="48" t="str">
        <f t="shared" si="3"/>
        <v>-</v>
      </c>
      <c r="K61" s="26" t="s">
        <v>241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9"/>
      <c r="B62" s="161"/>
      <c r="C62" s="162"/>
      <c r="D62" s="162"/>
      <c r="E62" s="183" t="s">
        <v>9</v>
      </c>
      <c r="F62" s="165"/>
      <c r="G62" s="166"/>
      <c r="H62" s="49">
        <f>SUM(H57:H61)</f>
        <v>0</v>
      </c>
      <c r="I62" s="49">
        <f>SUM(I57:I61)</f>
        <v>545000</v>
      </c>
      <c r="J62" s="50" t="str">
        <f t="shared" si="3"/>
        <v>-</v>
      </c>
      <c r="K62" s="5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9"/>
      <c r="B63" s="161"/>
      <c r="C63" s="175" t="s">
        <v>68</v>
      </c>
      <c r="D63" s="184" t="s">
        <v>43</v>
      </c>
      <c r="E63" s="41" t="s">
        <v>10</v>
      </c>
      <c r="F63" s="41" t="s">
        <v>69</v>
      </c>
      <c r="G63" s="56" t="s">
        <v>25</v>
      </c>
      <c r="H63" s="47">
        <v>0</v>
      </c>
      <c r="I63" s="47">
        <v>0</v>
      </c>
      <c r="J63" s="48" t="str">
        <f t="shared" si="3"/>
        <v>-</v>
      </c>
      <c r="K63" s="26" t="s">
        <v>173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9"/>
      <c r="B64" s="161"/>
      <c r="C64" s="161"/>
      <c r="D64" s="161"/>
      <c r="E64" s="41" t="s">
        <v>10</v>
      </c>
      <c r="F64" s="41" t="s">
        <v>71</v>
      </c>
      <c r="G64" s="57" t="s">
        <v>27</v>
      </c>
      <c r="H64" s="47">
        <v>0</v>
      </c>
      <c r="I64" s="47">
        <v>0</v>
      </c>
      <c r="J64" s="48" t="str">
        <f t="shared" si="3"/>
        <v>-</v>
      </c>
      <c r="K64" s="26" t="s">
        <v>173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9"/>
      <c r="B65" s="161"/>
      <c r="C65" s="161"/>
      <c r="D65" s="161"/>
      <c r="E65" s="41" t="s">
        <v>11</v>
      </c>
      <c r="F65" s="41" t="s">
        <v>19</v>
      </c>
      <c r="G65" s="56" t="s">
        <v>29</v>
      </c>
      <c r="H65" s="47">
        <v>0</v>
      </c>
      <c r="I65" s="47">
        <v>0</v>
      </c>
      <c r="J65" s="48" t="str">
        <f t="shared" si="3"/>
        <v>-</v>
      </c>
      <c r="K65" s="26" t="s">
        <v>173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9"/>
      <c r="B66" s="161"/>
      <c r="C66" s="161"/>
      <c r="D66" s="161"/>
      <c r="E66" s="41" t="s">
        <v>11</v>
      </c>
      <c r="F66" s="58" t="s">
        <v>88</v>
      </c>
      <c r="G66" s="57" t="s">
        <v>89</v>
      </c>
      <c r="H66" s="47">
        <v>0</v>
      </c>
      <c r="I66" s="47">
        <v>0</v>
      </c>
      <c r="J66" s="48" t="str">
        <f t="shared" si="3"/>
        <v>-</v>
      </c>
      <c r="K66" s="26" t="s">
        <v>173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">
      <c r="A67" s="19"/>
      <c r="B67" s="161"/>
      <c r="C67" s="161"/>
      <c r="D67" s="161"/>
      <c r="E67" s="41" t="s">
        <v>11</v>
      </c>
      <c r="F67" s="41" t="s">
        <v>90</v>
      </c>
      <c r="G67" s="56" t="s">
        <v>91</v>
      </c>
      <c r="H67" s="47">
        <v>0</v>
      </c>
      <c r="I67" s="47">
        <v>0</v>
      </c>
      <c r="J67" s="48" t="str">
        <f t="shared" si="3"/>
        <v>-</v>
      </c>
      <c r="K67" s="26" t="s">
        <v>173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">
      <c r="A68" s="19"/>
      <c r="B68" s="161"/>
      <c r="C68" s="162"/>
      <c r="D68" s="162"/>
      <c r="E68" s="185" t="s">
        <v>9</v>
      </c>
      <c r="F68" s="165"/>
      <c r="G68" s="166"/>
      <c r="H68" s="49">
        <f>SUM(H63:H67)</f>
        <v>0</v>
      </c>
      <c r="I68" s="49">
        <f>SUM(I63:I67)</f>
        <v>0</v>
      </c>
      <c r="J68" s="50" t="str">
        <f t="shared" si="3"/>
        <v>-</v>
      </c>
      <c r="K68" s="5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">
      <c r="A69" s="19"/>
      <c r="B69" s="161"/>
      <c r="C69" s="175" t="s">
        <v>68</v>
      </c>
      <c r="D69" s="193" t="s">
        <v>44</v>
      </c>
      <c r="E69" s="59" t="s">
        <v>10</v>
      </c>
      <c r="F69" s="59" t="s">
        <v>92</v>
      </c>
      <c r="G69" s="60" t="s">
        <v>30</v>
      </c>
      <c r="H69" s="47">
        <v>0</v>
      </c>
      <c r="I69" s="47">
        <v>0</v>
      </c>
      <c r="J69" s="48" t="str">
        <f t="shared" si="3"/>
        <v>-</v>
      </c>
      <c r="K69" s="26" t="s">
        <v>173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6">
      <c r="A70" s="19"/>
      <c r="B70" s="161"/>
      <c r="C70" s="161"/>
      <c r="D70" s="194"/>
      <c r="E70" s="59" t="s">
        <v>10</v>
      </c>
      <c r="F70" s="61" t="s">
        <v>93</v>
      </c>
      <c r="G70" s="62" t="s">
        <v>31</v>
      </c>
      <c r="H70" s="47">
        <v>0</v>
      </c>
      <c r="I70" s="47">
        <v>0</v>
      </c>
      <c r="J70" s="48" t="str">
        <f t="shared" si="3"/>
        <v>-</v>
      </c>
      <c r="K70" s="26" t="s">
        <v>173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6">
      <c r="A71" s="19"/>
      <c r="B71" s="161"/>
      <c r="C71" s="161"/>
      <c r="D71" s="194"/>
      <c r="E71" s="59" t="s">
        <v>11</v>
      </c>
      <c r="F71" s="61" t="s">
        <v>92</v>
      </c>
      <c r="G71" s="60" t="s">
        <v>32</v>
      </c>
      <c r="H71" s="47">
        <v>0</v>
      </c>
      <c r="I71" s="47">
        <v>0</v>
      </c>
      <c r="J71" s="48" t="str">
        <f t="shared" si="3"/>
        <v>-</v>
      </c>
      <c r="K71" s="26" t="s">
        <v>173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6">
      <c r="A72" s="19"/>
      <c r="B72" s="161"/>
      <c r="C72" s="161"/>
      <c r="D72" s="194"/>
      <c r="E72" s="59" t="s">
        <v>11</v>
      </c>
      <c r="F72" s="61" t="s">
        <v>93</v>
      </c>
      <c r="G72" s="62" t="s">
        <v>94</v>
      </c>
      <c r="H72" s="47">
        <v>0</v>
      </c>
      <c r="I72" s="47">
        <v>0</v>
      </c>
      <c r="J72" s="48" t="str">
        <f t="shared" si="3"/>
        <v>-</v>
      </c>
      <c r="K72" s="26" t="s">
        <v>173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6">
      <c r="A73" s="19"/>
      <c r="B73" s="161"/>
      <c r="C73" s="161"/>
      <c r="D73" s="194"/>
      <c r="E73" s="59" t="s">
        <v>11</v>
      </c>
      <c r="F73" s="61" t="s">
        <v>95</v>
      </c>
      <c r="G73" s="60" t="s">
        <v>96</v>
      </c>
      <c r="H73" s="47">
        <v>0</v>
      </c>
      <c r="I73" s="47">
        <v>0</v>
      </c>
      <c r="J73" s="48" t="str">
        <f t="shared" si="3"/>
        <v>-</v>
      </c>
      <c r="K73" s="26" t="s">
        <v>173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">
      <c r="A74" s="19"/>
      <c r="B74" s="161"/>
      <c r="C74" s="161"/>
      <c r="D74" s="194"/>
      <c r="E74" s="183" t="s">
        <v>9</v>
      </c>
      <c r="F74" s="165"/>
      <c r="G74" s="166"/>
      <c r="H74" s="49">
        <f>SUM(H69:H73)</f>
        <v>0</v>
      </c>
      <c r="I74" s="49">
        <f>SUM(I69:I73)</f>
        <v>0</v>
      </c>
      <c r="J74" s="63" t="str">
        <f t="shared" si="3"/>
        <v>-</v>
      </c>
      <c r="K74" s="5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6">
      <c r="A75" s="19"/>
      <c r="B75" s="179"/>
      <c r="C75" s="199" t="s">
        <v>169</v>
      </c>
      <c r="D75" s="199" t="s">
        <v>97</v>
      </c>
      <c r="E75" s="64" t="s">
        <v>10</v>
      </c>
      <c r="F75" s="65" t="s">
        <v>95</v>
      </c>
      <c r="G75" s="57" t="s">
        <v>33</v>
      </c>
      <c r="H75" s="47">
        <v>0</v>
      </c>
      <c r="I75" s="47">
        <v>1500000</v>
      </c>
      <c r="J75" s="48" t="str">
        <f t="shared" si="3"/>
        <v>-</v>
      </c>
      <c r="K75" s="27" t="s">
        <v>235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">
      <c r="A76" s="19"/>
      <c r="B76" s="179"/>
      <c r="C76" s="200"/>
      <c r="D76" s="200"/>
      <c r="E76" s="201" t="s">
        <v>9</v>
      </c>
      <c r="F76" s="177"/>
      <c r="G76" s="198"/>
      <c r="H76" s="66">
        <f>SUM(H75)</f>
        <v>0</v>
      </c>
      <c r="I76" s="66">
        <f>SUM(I75)</f>
        <v>1500000</v>
      </c>
      <c r="J76" s="53" t="str">
        <f t="shared" si="3"/>
        <v>-</v>
      </c>
      <c r="K76" s="6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">
      <c r="A77" s="19"/>
      <c r="B77" s="179"/>
      <c r="C77" s="209" t="s">
        <v>68</v>
      </c>
      <c r="D77" s="211" t="s">
        <v>176</v>
      </c>
      <c r="E77" s="112" t="s">
        <v>177</v>
      </c>
      <c r="F77" s="42" t="s">
        <v>178</v>
      </c>
      <c r="G77" s="42" t="s">
        <v>182</v>
      </c>
      <c r="H77" s="113">
        <v>0</v>
      </c>
      <c r="I77" s="113">
        <v>0</v>
      </c>
      <c r="J77" s="114" t="str">
        <f t="shared" si="3"/>
        <v>-</v>
      </c>
      <c r="K77" s="148" t="s">
        <v>179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4">
      <c r="A78" s="19"/>
      <c r="B78" s="179"/>
      <c r="C78" s="210"/>
      <c r="D78" s="210"/>
      <c r="E78" s="212" t="s">
        <v>74</v>
      </c>
      <c r="F78" s="212"/>
      <c r="G78" s="212"/>
      <c r="H78" s="109">
        <f>SUM(H77)</f>
        <v>0</v>
      </c>
      <c r="I78" s="109">
        <f>SUM(I77)</f>
        <v>0</v>
      </c>
      <c r="J78" s="53" t="str">
        <f t="shared" si="3"/>
        <v>-</v>
      </c>
      <c r="K78" s="67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ht="16">
      <c r="A79" s="19"/>
      <c r="B79" s="161"/>
      <c r="C79" s="195" t="s">
        <v>170</v>
      </c>
      <c r="D79" s="196" t="s">
        <v>99</v>
      </c>
      <c r="E79" s="110" t="s">
        <v>98</v>
      </c>
      <c r="F79" s="111" t="s">
        <v>100</v>
      </c>
      <c r="G79" s="57" t="s">
        <v>34</v>
      </c>
      <c r="H79" s="45">
        <v>1032580</v>
      </c>
      <c r="I79" s="45">
        <v>500000</v>
      </c>
      <c r="J79" s="48">
        <f t="shared" si="3"/>
        <v>0.48422398264541244</v>
      </c>
      <c r="K79" s="7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6">
      <c r="A80" s="19"/>
      <c r="B80" s="161"/>
      <c r="C80" s="195"/>
      <c r="D80" s="195"/>
      <c r="E80" s="71" t="s">
        <v>98</v>
      </c>
      <c r="F80" s="54" t="s">
        <v>19</v>
      </c>
      <c r="G80" s="56" t="s">
        <v>35</v>
      </c>
      <c r="H80" s="69">
        <v>0</v>
      </c>
      <c r="I80" s="47">
        <v>100000</v>
      </c>
      <c r="J80" s="48" t="str">
        <f t="shared" si="3"/>
        <v>-</v>
      </c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9"/>
      <c r="B81" s="161"/>
      <c r="C81" s="195"/>
      <c r="D81" s="195"/>
      <c r="E81" s="197" t="s">
        <v>9</v>
      </c>
      <c r="F81" s="177"/>
      <c r="G81" s="198"/>
      <c r="H81" s="75">
        <f>SUM(H79:H80)</f>
        <v>1032580</v>
      </c>
      <c r="I81" s="115">
        <f>SUM(I79:I80)</f>
        <v>600000</v>
      </c>
      <c r="J81" s="119">
        <f t="shared" si="3"/>
        <v>0.58106877917449495</v>
      </c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 customHeight="1">
      <c r="A82" s="19"/>
      <c r="B82" s="179"/>
      <c r="C82" s="199" t="s">
        <v>171</v>
      </c>
      <c r="D82" s="213" t="s">
        <v>50</v>
      </c>
      <c r="E82" s="117" t="s">
        <v>180</v>
      </c>
      <c r="F82" s="118" t="s">
        <v>102</v>
      </c>
      <c r="G82" s="68" t="s">
        <v>183</v>
      </c>
      <c r="H82" s="81">
        <v>50000</v>
      </c>
      <c r="I82" s="117" t="s">
        <v>67</v>
      </c>
      <c r="J82" s="120" t="s">
        <v>67</v>
      </c>
      <c r="K82" s="122" t="s">
        <v>181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15" customHeight="1">
      <c r="A83" s="19"/>
      <c r="B83" s="179"/>
      <c r="C83" s="199"/>
      <c r="D83" s="214"/>
      <c r="E83" s="117" t="s">
        <v>180</v>
      </c>
      <c r="F83" s="118" t="s">
        <v>103</v>
      </c>
      <c r="G83" s="68" t="s">
        <v>184</v>
      </c>
      <c r="H83" s="81">
        <v>1289783</v>
      </c>
      <c r="I83" s="117" t="s">
        <v>67</v>
      </c>
      <c r="J83" s="120" t="s">
        <v>67</v>
      </c>
      <c r="K83" s="122" t="s">
        <v>181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5" customHeight="1">
      <c r="A84" s="19"/>
      <c r="B84" s="179"/>
      <c r="C84" s="199"/>
      <c r="D84" s="214"/>
      <c r="E84" s="117" t="s">
        <v>180</v>
      </c>
      <c r="F84" s="118" t="s">
        <v>104</v>
      </c>
      <c r="G84" s="68" t="s">
        <v>185</v>
      </c>
      <c r="H84" s="81">
        <v>180000</v>
      </c>
      <c r="I84" s="117" t="s">
        <v>67</v>
      </c>
      <c r="J84" s="120" t="s">
        <v>67</v>
      </c>
      <c r="K84" s="122" t="s">
        <v>181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5" customHeight="1">
      <c r="A85" s="19"/>
      <c r="B85" s="179"/>
      <c r="C85" s="199"/>
      <c r="D85" s="214"/>
      <c r="E85" s="215" t="s">
        <v>74</v>
      </c>
      <c r="F85" s="215"/>
      <c r="G85" s="215"/>
      <c r="H85" s="124"/>
      <c r="I85" s="124"/>
      <c r="J85" s="125"/>
      <c r="K85" s="12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ht="15">
      <c r="A86" s="19"/>
      <c r="B86" s="161"/>
      <c r="C86" s="186" t="s">
        <v>171</v>
      </c>
      <c r="D86" s="187" t="s">
        <v>233</v>
      </c>
      <c r="E86" s="73" t="s">
        <v>101</v>
      </c>
      <c r="F86" s="72" t="s">
        <v>26</v>
      </c>
      <c r="G86" s="57" t="s">
        <v>36</v>
      </c>
      <c r="H86" s="116">
        <v>0</v>
      </c>
      <c r="I86" s="87">
        <v>0</v>
      </c>
      <c r="J86" s="121" t="str">
        <f t="shared" si="3"/>
        <v>-</v>
      </c>
      <c r="K86" s="159" t="s">
        <v>237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">
      <c r="A87" s="19"/>
      <c r="B87" s="161"/>
      <c r="C87" s="161"/>
      <c r="D87" s="161"/>
      <c r="E87" s="73" t="s">
        <v>101</v>
      </c>
      <c r="F87" s="72" t="s">
        <v>105</v>
      </c>
      <c r="G87" s="57" t="s">
        <v>37</v>
      </c>
      <c r="H87" s="69">
        <v>229001</v>
      </c>
      <c r="I87" s="47">
        <v>3000000</v>
      </c>
      <c r="J87" s="48">
        <f t="shared" si="3"/>
        <v>13.10037947432544</v>
      </c>
      <c r="K87" s="160" t="s">
        <v>238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>
      <c r="A88" s="19"/>
      <c r="B88" s="161"/>
      <c r="C88" s="161"/>
      <c r="D88" s="161"/>
      <c r="E88" s="73" t="s">
        <v>101</v>
      </c>
      <c r="F88" s="72" t="s">
        <v>16</v>
      </c>
      <c r="G88" s="57" t="s">
        <v>106</v>
      </c>
      <c r="H88" s="69">
        <v>0</v>
      </c>
      <c r="I88" s="47">
        <v>0</v>
      </c>
      <c r="J88" s="48" t="str">
        <f t="shared" si="3"/>
        <v>-</v>
      </c>
      <c r="K88" s="160" t="s">
        <v>237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>
      <c r="A89" s="19"/>
      <c r="B89" s="161"/>
      <c r="C89" s="162"/>
      <c r="D89" s="162"/>
      <c r="E89" s="188" t="s">
        <v>9</v>
      </c>
      <c r="F89" s="189"/>
      <c r="G89" s="190"/>
      <c r="H89" s="49">
        <f>SUM(H86:H88)</f>
        <v>229001</v>
      </c>
      <c r="I89" s="49">
        <f>SUM(I86:I88)</f>
        <v>3000000</v>
      </c>
      <c r="J89" s="53">
        <f t="shared" si="3"/>
        <v>13.10037947432544</v>
      </c>
      <c r="K89" s="5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">
      <c r="A90" s="19"/>
      <c r="B90" s="161"/>
      <c r="C90" s="191" t="s">
        <v>68</v>
      </c>
      <c r="D90" s="192" t="s">
        <v>107</v>
      </c>
      <c r="E90" s="41" t="s">
        <v>10</v>
      </c>
      <c r="F90" s="41" t="s">
        <v>71</v>
      </c>
      <c r="G90" s="56" t="s">
        <v>38</v>
      </c>
      <c r="H90" s="47">
        <v>0</v>
      </c>
      <c r="I90" s="47">
        <v>0</v>
      </c>
      <c r="J90" s="48" t="str">
        <f t="shared" si="3"/>
        <v>-</v>
      </c>
      <c r="K90" s="70" t="s">
        <v>236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">
      <c r="A91" s="19"/>
      <c r="B91" s="161"/>
      <c r="C91" s="161"/>
      <c r="D91" s="161"/>
      <c r="E91" s="41" t="s">
        <v>11</v>
      </c>
      <c r="F91" s="41" t="s">
        <v>70</v>
      </c>
      <c r="G91" s="57" t="s">
        <v>108</v>
      </c>
      <c r="H91" s="47">
        <v>0</v>
      </c>
      <c r="I91" s="47">
        <v>0</v>
      </c>
      <c r="J91" s="48" t="str">
        <f t="shared" si="3"/>
        <v>-</v>
      </c>
      <c r="K91" s="70" t="s">
        <v>236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">
      <c r="A92" s="19"/>
      <c r="B92" s="161"/>
      <c r="C92" s="161"/>
      <c r="D92" s="161"/>
      <c r="E92" s="41" t="s">
        <v>11</v>
      </c>
      <c r="F92" s="41" t="s">
        <v>73</v>
      </c>
      <c r="G92" s="56" t="s">
        <v>109</v>
      </c>
      <c r="H92" s="47">
        <v>0</v>
      </c>
      <c r="I92" s="47">
        <v>0</v>
      </c>
      <c r="J92" s="48" t="str">
        <f t="shared" si="3"/>
        <v>-</v>
      </c>
      <c r="K92" s="70" t="s">
        <v>236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">
      <c r="A93" s="19"/>
      <c r="B93" s="161"/>
      <c r="C93" s="162"/>
      <c r="D93" s="162"/>
      <c r="E93" s="183" t="s">
        <v>9</v>
      </c>
      <c r="F93" s="165"/>
      <c r="G93" s="166"/>
      <c r="H93" s="49">
        <f>SUM(H90:H92)</f>
        <v>0</v>
      </c>
      <c r="I93" s="49">
        <f>SUM(I90:I92)</f>
        <v>0</v>
      </c>
      <c r="J93" s="63" t="str">
        <f t="shared" si="3"/>
        <v>-</v>
      </c>
      <c r="K93" s="5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6">
      <c r="A94" s="19"/>
      <c r="B94" s="161"/>
      <c r="C94" s="202" t="s">
        <v>172</v>
      </c>
      <c r="D94" s="203" t="s">
        <v>110</v>
      </c>
      <c r="E94" s="41" t="s">
        <v>11</v>
      </c>
      <c r="F94" s="41" t="s">
        <v>111</v>
      </c>
      <c r="G94" s="56" t="s">
        <v>112</v>
      </c>
      <c r="H94" s="47">
        <v>0</v>
      </c>
      <c r="I94" s="47">
        <v>0</v>
      </c>
      <c r="J94" s="48" t="str">
        <f t="shared" si="3"/>
        <v>-</v>
      </c>
      <c r="K94" s="26" t="s">
        <v>173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6">
      <c r="A95" s="19"/>
      <c r="B95" s="161"/>
      <c r="C95" s="161"/>
      <c r="D95" s="161"/>
      <c r="E95" s="41" t="s">
        <v>11</v>
      </c>
      <c r="F95" s="41" t="s">
        <v>26</v>
      </c>
      <c r="G95" s="57" t="s">
        <v>113</v>
      </c>
      <c r="H95" s="47">
        <v>0</v>
      </c>
      <c r="I95" s="47">
        <v>0</v>
      </c>
      <c r="J95" s="48" t="str">
        <f t="shared" si="3"/>
        <v>-</v>
      </c>
      <c r="K95" s="26" t="s">
        <v>173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6">
      <c r="A96" s="19"/>
      <c r="B96" s="161"/>
      <c r="C96" s="161"/>
      <c r="D96" s="161"/>
      <c r="E96" s="41" t="s">
        <v>11</v>
      </c>
      <c r="F96" s="41" t="s">
        <v>114</v>
      </c>
      <c r="G96" s="56" t="s">
        <v>115</v>
      </c>
      <c r="H96" s="47">
        <v>0</v>
      </c>
      <c r="I96" s="47">
        <v>0</v>
      </c>
      <c r="J96" s="48" t="str">
        <f t="shared" si="3"/>
        <v>-</v>
      </c>
      <c r="K96" s="26" t="s">
        <v>173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6">
      <c r="A97" s="19"/>
      <c r="B97" s="161"/>
      <c r="C97" s="161"/>
      <c r="D97" s="161"/>
      <c r="E97" s="41" t="s">
        <v>11</v>
      </c>
      <c r="F97" s="41" t="s">
        <v>116</v>
      </c>
      <c r="G97" s="57" t="s">
        <v>117</v>
      </c>
      <c r="H97" s="47">
        <v>0</v>
      </c>
      <c r="I97" s="47">
        <v>0</v>
      </c>
      <c r="J97" s="48" t="str">
        <f t="shared" si="3"/>
        <v>-</v>
      </c>
      <c r="K97" s="26" t="s">
        <v>173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">
      <c r="A98" s="19"/>
      <c r="B98" s="161"/>
      <c r="C98" s="162"/>
      <c r="D98" s="162"/>
      <c r="E98" s="183" t="s">
        <v>9</v>
      </c>
      <c r="F98" s="165"/>
      <c r="G98" s="166"/>
      <c r="H98" s="49">
        <f>SUM(H94:H97)</f>
        <v>0</v>
      </c>
      <c r="I98" s="49">
        <f>SUM(I94:I97)</f>
        <v>0</v>
      </c>
      <c r="J98" s="63" t="str">
        <f t="shared" si="3"/>
        <v>-</v>
      </c>
      <c r="K98" s="5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ht="16">
      <c r="A99" s="19"/>
      <c r="B99" s="161"/>
      <c r="C99" s="204" t="s">
        <v>168</v>
      </c>
      <c r="D99" s="163" t="s">
        <v>118</v>
      </c>
      <c r="E99" s="41" t="s">
        <v>11</v>
      </c>
      <c r="F99" s="41" t="s">
        <v>119</v>
      </c>
      <c r="G99" s="69" t="s">
        <v>120</v>
      </c>
      <c r="H99" s="47">
        <v>0</v>
      </c>
      <c r="I99" s="47">
        <v>0</v>
      </c>
      <c r="J99" s="48" t="str">
        <f t="shared" si="3"/>
        <v>-</v>
      </c>
      <c r="K99" s="26" t="s">
        <v>173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ht="14">
      <c r="A100" s="19"/>
      <c r="B100" s="161"/>
      <c r="C100" s="162"/>
      <c r="D100" s="162"/>
      <c r="E100" s="183" t="s">
        <v>9</v>
      </c>
      <c r="F100" s="165"/>
      <c r="G100" s="166"/>
      <c r="H100" s="49">
        <f>SUM(H99)</f>
        <v>0</v>
      </c>
      <c r="I100" s="49">
        <f>SUM(I99)</f>
        <v>0</v>
      </c>
      <c r="J100" s="63" t="str">
        <f t="shared" si="3"/>
        <v>-</v>
      </c>
      <c r="K100" s="5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ht="16">
      <c r="A101" s="19"/>
      <c r="B101" s="161"/>
      <c r="C101" s="191" t="s">
        <v>68</v>
      </c>
      <c r="D101" s="163" t="s">
        <v>46</v>
      </c>
      <c r="E101" s="41" t="s">
        <v>10</v>
      </c>
      <c r="F101" s="41" t="s">
        <v>119</v>
      </c>
      <c r="G101" s="69" t="s">
        <v>121</v>
      </c>
      <c r="H101" s="41">
        <v>0</v>
      </c>
      <c r="I101" s="41">
        <v>0</v>
      </c>
      <c r="J101" s="48" t="str">
        <f t="shared" si="3"/>
        <v>-</v>
      </c>
      <c r="K101" s="26" t="s">
        <v>173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ht="16">
      <c r="A102" s="19"/>
      <c r="B102" s="161"/>
      <c r="C102" s="161"/>
      <c r="D102" s="161"/>
      <c r="E102" s="41" t="s">
        <v>11</v>
      </c>
      <c r="F102" s="41" t="s">
        <v>119</v>
      </c>
      <c r="G102" s="69" t="s">
        <v>122</v>
      </c>
      <c r="H102" s="59">
        <v>0</v>
      </c>
      <c r="I102" s="59">
        <v>0</v>
      </c>
      <c r="J102" s="48" t="str">
        <f t="shared" si="3"/>
        <v>-</v>
      </c>
      <c r="K102" s="26" t="s">
        <v>173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ht="14">
      <c r="A103" s="19"/>
      <c r="B103" s="161"/>
      <c r="C103" s="162"/>
      <c r="D103" s="162"/>
      <c r="E103" s="183" t="s">
        <v>9</v>
      </c>
      <c r="F103" s="165"/>
      <c r="G103" s="166"/>
      <c r="H103" s="49">
        <f>SUM(H101:H102)</f>
        <v>0</v>
      </c>
      <c r="I103" s="49">
        <f>SUM(I101:I102)</f>
        <v>0</v>
      </c>
      <c r="J103" s="63" t="str">
        <f t="shared" si="3"/>
        <v>-</v>
      </c>
      <c r="K103" s="5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ht="16">
      <c r="A104" s="19"/>
      <c r="B104" s="161"/>
      <c r="C104" s="202" t="s">
        <v>172</v>
      </c>
      <c r="D104" s="163" t="s">
        <v>123</v>
      </c>
      <c r="E104" s="41" t="s">
        <v>11</v>
      </c>
      <c r="F104" s="41" t="s">
        <v>124</v>
      </c>
      <c r="G104" s="69" t="s">
        <v>125</v>
      </c>
      <c r="H104" s="47">
        <v>0</v>
      </c>
      <c r="I104" s="47">
        <v>0</v>
      </c>
      <c r="J104" s="48" t="str">
        <f t="shared" si="3"/>
        <v>-</v>
      </c>
      <c r="K104" s="26" t="s">
        <v>173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ht="16">
      <c r="A105" s="19"/>
      <c r="B105" s="161"/>
      <c r="C105" s="161"/>
      <c r="D105" s="161"/>
      <c r="E105" s="41" t="s">
        <v>11</v>
      </c>
      <c r="F105" s="41" t="s">
        <v>64</v>
      </c>
      <c r="G105" s="69" t="s">
        <v>126</v>
      </c>
      <c r="H105" s="47">
        <v>0</v>
      </c>
      <c r="I105" s="47">
        <v>0</v>
      </c>
      <c r="J105" s="48" t="str">
        <f t="shared" si="3"/>
        <v>-</v>
      </c>
      <c r="K105" s="26" t="s">
        <v>173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ht="16">
      <c r="A106" s="19"/>
      <c r="B106" s="161"/>
      <c r="C106" s="161"/>
      <c r="D106" s="161"/>
      <c r="E106" s="41" t="s">
        <v>11</v>
      </c>
      <c r="F106" s="41" t="s">
        <v>127</v>
      </c>
      <c r="G106" s="69" t="s">
        <v>128</v>
      </c>
      <c r="H106" s="47">
        <v>0</v>
      </c>
      <c r="I106" s="47">
        <v>0</v>
      </c>
      <c r="J106" s="48" t="str">
        <f t="shared" si="3"/>
        <v>-</v>
      </c>
      <c r="K106" s="26" t="s">
        <v>173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ht="16">
      <c r="A107" s="19"/>
      <c r="B107" s="161"/>
      <c r="C107" s="161"/>
      <c r="D107" s="161"/>
      <c r="E107" s="41" t="s">
        <v>11</v>
      </c>
      <c r="F107" s="41" t="s">
        <v>129</v>
      </c>
      <c r="G107" s="69" t="s">
        <v>130</v>
      </c>
      <c r="H107" s="47">
        <v>0</v>
      </c>
      <c r="I107" s="47">
        <v>0</v>
      </c>
      <c r="J107" s="48" t="str">
        <f t="shared" si="3"/>
        <v>-</v>
      </c>
      <c r="K107" s="26" t="s">
        <v>173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ht="16">
      <c r="A108" s="19"/>
      <c r="B108" s="161"/>
      <c r="C108" s="161"/>
      <c r="D108" s="161"/>
      <c r="E108" s="41" t="s">
        <v>11</v>
      </c>
      <c r="F108" s="41" t="s">
        <v>131</v>
      </c>
      <c r="G108" s="69" t="s">
        <v>132</v>
      </c>
      <c r="H108" s="47">
        <v>0</v>
      </c>
      <c r="I108" s="47">
        <v>0</v>
      </c>
      <c r="J108" s="74" t="str">
        <f t="shared" si="3"/>
        <v>-</v>
      </c>
      <c r="K108" s="26" t="s">
        <v>173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ht="14">
      <c r="A109" s="19"/>
      <c r="B109" s="161"/>
      <c r="C109" s="162"/>
      <c r="D109" s="162"/>
      <c r="E109" s="197" t="s">
        <v>9</v>
      </c>
      <c r="F109" s="177"/>
      <c r="G109" s="198"/>
      <c r="H109" s="75">
        <f>SUM(H104:H108)</f>
        <v>0</v>
      </c>
      <c r="I109" s="76">
        <f>SUM(I104:I108)</f>
        <v>0</v>
      </c>
      <c r="J109" s="77" t="str">
        <f t="shared" si="3"/>
        <v>-</v>
      </c>
      <c r="K109" s="78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ht="16">
      <c r="A110" s="19"/>
      <c r="B110" s="161"/>
      <c r="C110" s="216" t="s">
        <v>68</v>
      </c>
      <c r="D110" s="219" t="s">
        <v>133</v>
      </c>
      <c r="E110" s="79" t="s">
        <v>101</v>
      </c>
      <c r="F110" s="80" t="s">
        <v>134</v>
      </c>
      <c r="G110" s="56" t="s">
        <v>135</v>
      </c>
      <c r="H110" s="81">
        <v>0</v>
      </c>
      <c r="I110" s="82">
        <v>0</v>
      </c>
      <c r="J110" s="83" t="str">
        <f t="shared" si="3"/>
        <v>-</v>
      </c>
      <c r="K110" s="26" t="s">
        <v>173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ht="16">
      <c r="A111" s="19"/>
      <c r="B111" s="161"/>
      <c r="C111" s="217"/>
      <c r="D111" s="220"/>
      <c r="E111" s="84" t="s">
        <v>101</v>
      </c>
      <c r="F111" s="85" t="s">
        <v>136</v>
      </c>
      <c r="G111" s="56" t="s">
        <v>137</v>
      </c>
      <c r="H111" s="81">
        <v>0</v>
      </c>
      <c r="I111" s="81">
        <v>0</v>
      </c>
      <c r="J111" s="86" t="str">
        <f t="shared" si="3"/>
        <v>-</v>
      </c>
      <c r="K111" s="26" t="s">
        <v>173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ht="16">
      <c r="A112" s="19"/>
      <c r="B112" s="161"/>
      <c r="C112" s="217"/>
      <c r="D112" s="220"/>
      <c r="E112" s="84" t="s">
        <v>101</v>
      </c>
      <c r="F112" s="80" t="s">
        <v>138</v>
      </c>
      <c r="G112" s="56" t="s">
        <v>139</v>
      </c>
      <c r="H112" s="81">
        <v>0</v>
      </c>
      <c r="I112" s="81">
        <v>0</v>
      </c>
      <c r="J112" s="86" t="str">
        <f t="shared" si="3"/>
        <v>-</v>
      </c>
      <c r="K112" s="26" t="s">
        <v>173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ht="16">
      <c r="A113" s="19"/>
      <c r="B113" s="161"/>
      <c r="C113" s="217"/>
      <c r="D113" s="220"/>
      <c r="E113" s="84" t="s">
        <v>101</v>
      </c>
      <c r="F113" s="71" t="s">
        <v>92</v>
      </c>
      <c r="G113" s="56" t="s">
        <v>140</v>
      </c>
      <c r="H113" s="87">
        <v>0</v>
      </c>
      <c r="I113" s="87">
        <v>0</v>
      </c>
      <c r="J113" s="86" t="str">
        <f t="shared" si="3"/>
        <v>-</v>
      </c>
      <c r="K113" s="26" t="s">
        <v>173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ht="14">
      <c r="A114" s="19"/>
      <c r="B114" s="161"/>
      <c r="C114" s="218"/>
      <c r="D114" s="221"/>
      <c r="E114" s="222" t="s">
        <v>9</v>
      </c>
      <c r="F114" s="223"/>
      <c r="G114" s="224"/>
      <c r="H114" s="88">
        <f>SUM(H110:H113)</f>
        <v>0</v>
      </c>
      <c r="I114" s="88">
        <f>SUM(I110:I113)</f>
        <v>0</v>
      </c>
      <c r="J114" s="89" t="str">
        <f t="shared" si="3"/>
        <v>-</v>
      </c>
      <c r="K114" s="90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3">
      <c r="A115" s="19"/>
      <c r="B115" s="161"/>
      <c r="C115" s="225" t="s">
        <v>21</v>
      </c>
      <c r="D115" s="165"/>
      <c r="E115" s="189"/>
      <c r="F115" s="189"/>
      <c r="G115" s="190"/>
      <c r="H115" s="91">
        <f>SUM(H45:H114)/2</f>
        <v>2021472.5</v>
      </c>
      <c r="I115" s="91">
        <f>SUM(I45:I114)/2</f>
        <v>5645000</v>
      </c>
      <c r="J115" s="92">
        <f t="shared" si="3"/>
        <v>2.7925188198207</v>
      </c>
      <c r="K115" s="9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ht="15">
      <c r="A116" s="19"/>
      <c r="B116" s="161"/>
      <c r="C116" s="226" t="s">
        <v>141</v>
      </c>
      <c r="D116" s="227" t="s">
        <v>59</v>
      </c>
      <c r="E116" s="94" t="s">
        <v>11</v>
      </c>
      <c r="F116" s="94" t="s">
        <v>142</v>
      </c>
      <c r="G116" s="94" t="s">
        <v>143</v>
      </c>
      <c r="H116" s="47">
        <v>0</v>
      </c>
      <c r="I116" s="47">
        <v>0</v>
      </c>
      <c r="J116" s="48" t="str">
        <f t="shared" si="3"/>
        <v>-</v>
      </c>
      <c r="K116" s="31" t="s">
        <v>232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>
      <c r="A117" s="19"/>
      <c r="B117" s="161"/>
      <c r="C117" s="161"/>
      <c r="D117" s="161"/>
      <c r="E117" s="95" t="s">
        <v>11</v>
      </c>
      <c r="F117" s="95" t="s">
        <v>26</v>
      </c>
      <c r="G117" s="94" t="s">
        <v>144</v>
      </c>
      <c r="H117" s="47">
        <v>0</v>
      </c>
      <c r="I117" s="47">
        <v>0</v>
      </c>
      <c r="J117" s="48" t="str">
        <f t="shared" si="3"/>
        <v>-</v>
      </c>
      <c r="K117" s="31" t="s">
        <v>232</v>
      </c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5">
      <c r="A118" s="19"/>
      <c r="B118" s="161"/>
      <c r="C118" s="161"/>
      <c r="D118" s="161"/>
      <c r="E118" s="95" t="s">
        <v>11</v>
      </c>
      <c r="F118" s="95" t="s">
        <v>28</v>
      </c>
      <c r="G118" s="94" t="s">
        <v>145</v>
      </c>
      <c r="H118" s="47">
        <v>0</v>
      </c>
      <c r="I118" s="47">
        <v>0</v>
      </c>
      <c r="J118" s="48" t="str">
        <f t="shared" si="3"/>
        <v>-</v>
      </c>
      <c r="K118" s="31" t="s">
        <v>232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">
      <c r="A119" s="1"/>
      <c r="B119" s="161"/>
      <c r="C119" s="161"/>
      <c r="D119" s="161"/>
      <c r="E119" s="95" t="s">
        <v>11</v>
      </c>
      <c r="F119" s="95" t="s">
        <v>146</v>
      </c>
      <c r="G119" s="94" t="s">
        <v>147</v>
      </c>
      <c r="H119" s="47">
        <v>0</v>
      </c>
      <c r="I119" s="47">
        <v>0</v>
      </c>
      <c r="J119" s="48" t="str">
        <f t="shared" si="3"/>
        <v>-</v>
      </c>
      <c r="K119" s="31" t="s">
        <v>232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">
      <c r="A120" s="1"/>
      <c r="B120" s="161"/>
      <c r="C120" s="161"/>
      <c r="D120" s="161"/>
      <c r="E120" s="96" t="s">
        <v>101</v>
      </c>
      <c r="F120" s="95" t="s">
        <v>148</v>
      </c>
      <c r="G120" s="94" t="s">
        <v>149</v>
      </c>
      <c r="H120" s="47">
        <v>0</v>
      </c>
      <c r="I120" s="47">
        <v>0</v>
      </c>
      <c r="J120" s="48" t="str">
        <f t="shared" si="3"/>
        <v>-</v>
      </c>
      <c r="K120" s="31" t="s">
        <v>232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">
      <c r="A121" s="1"/>
      <c r="B121" s="161"/>
      <c r="C121" s="161"/>
      <c r="D121" s="162"/>
      <c r="E121" s="206" t="s">
        <v>9</v>
      </c>
      <c r="F121" s="165"/>
      <c r="G121" s="166"/>
      <c r="H121" s="49">
        <f>SUM(H116:H120)</f>
        <v>0</v>
      </c>
      <c r="I121" s="49">
        <f>SUM(I116:I120)</f>
        <v>0</v>
      </c>
      <c r="J121" s="63" t="str">
        <f t="shared" si="3"/>
        <v>-</v>
      </c>
      <c r="K121" s="13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">
      <c r="A122" s="1"/>
      <c r="B122" s="161"/>
      <c r="C122" s="161"/>
      <c r="D122" s="205" t="s">
        <v>60</v>
      </c>
      <c r="E122" s="72" t="s">
        <v>11</v>
      </c>
      <c r="F122" s="72" t="s">
        <v>142</v>
      </c>
      <c r="G122" s="72" t="s">
        <v>150</v>
      </c>
      <c r="H122" s="47">
        <v>0</v>
      </c>
      <c r="I122" s="47">
        <v>0</v>
      </c>
      <c r="J122" s="48" t="str">
        <f t="shared" si="3"/>
        <v>-</v>
      </c>
      <c r="K122" s="31" t="s">
        <v>232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">
      <c r="A123" s="1"/>
      <c r="B123" s="161"/>
      <c r="C123" s="161"/>
      <c r="D123" s="161"/>
      <c r="E123" s="72" t="s">
        <v>11</v>
      </c>
      <c r="F123" s="72" t="s">
        <v>116</v>
      </c>
      <c r="G123" s="72" t="s">
        <v>151</v>
      </c>
      <c r="H123" s="47">
        <v>0</v>
      </c>
      <c r="I123" s="47">
        <v>0</v>
      </c>
      <c r="J123" s="48" t="str">
        <f t="shared" si="3"/>
        <v>-</v>
      </c>
      <c r="K123" s="31" t="s">
        <v>232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">
      <c r="A124" s="1"/>
      <c r="B124" s="161"/>
      <c r="C124" s="161"/>
      <c r="D124" s="161"/>
      <c r="E124" s="72" t="s">
        <v>11</v>
      </c>
      <c r="F124" s="72" t="s">
        <v>152</v>
      </c>
      <c r="G124" s="72" t="s">
        <v>153</v>
      </c>
      <c r="H124" s="47">
        <v>0</v>
      </c>
      <c r="I124" s="47">
        <v>0</v>
      </c>
      <c r="J124" s="48" t="str">
        <f t="shared" si="3"/>
        <v>-</v>
      </c>
      <c r="K124" s="31" t="s">
        <v>232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">
      <c r="A125" s="1"/>
      <c r="B125" s="161"/>
      <c r="C125" s="161"/>
      <c r="D125" s="161"/>
      <c r="E125" s="97" t="s">
        <v>101</v>
      </c>
      <c r="F125" s="98" t="s">
        <v>154</v>
      </c>
      <c r="G125" s="72" t="s">
        <v>155</v>
      </c>
      <c r="H125" s="47">
        <v>0</v>
      </c>
      <c r="I125" s="47">
        <v>0</v>
      </c>
      <c r="J125" s="48" t="str">
        <f t="shared" si="3"/>
        <v>-</v>
      </c>
      <c r="K125" s="31" t="s">
        <v>232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">
      <c r="A126" s="1"/>
      <c r="B126" s="161"/>
      <c r="C126" s="161"/>
      <c r="D126" s="162"/>
      <c r="E126" s="228" t="s">
        <v>9</v>
      </c>
      <c r="F126" s="165"/>
      <c r="G126" s="166"/>
      <c r="H126" s="49">
        <f>SUM(H122:H125)</f>
        <v>0</v>
      </c>
      <c r="I126" s="49">
        <f>SUM(I122:I125)</f>
        <v>0</v>
      </c>
      <c r="J126" s="63" t="str">
        <f t="shared" si="3"/>
        <v>-</v>
      </c>
      <c r="K126" s="13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>
      <c r="A127" s="1"/>
      <c r="B127" s="161"/>
      <c r="C127" s="161"/>
      <c r="D127" s="205" t="s">
        <v>61</v>
      </c>
      <c r="E127" s="72" t="s">
        <v>11</v>
      </c>
      <c r="F127" s="72" t="s">
        <v>142</v>
      </c>
      <c r="G127" s="98" t="s">
        <v>156</v>
      </c>
      <c r="H127" s="47">
        <v>0</v>
      </c>
      <c r="I127" s="47">
        <v>0</v>
      </c>
      <c r="J127" s="48" t="str">
        <f t="shared" si="3"/>
        <v>-</v>
      </c>
      <c r="K127" s="31" t="s">
        <v>232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">
      <c r="A128" s="1"/>
      <c r="B128" s="161"/>
      <c r="C128" s="161"/>
      <c r="D128" s="161"/>
      <c r="E128" s="72" t="s">
        <v>11</v>
      </c>
      <c r="F128" s="72" t="s">
        <v>116</v>
      </c>
      <c r="G128" s="98" t="s">
        <v>157</v>
      </c>
      <c r="H128" s="47">
        <v>0</v>
      </c>
      <c r="I128" s="47">
        <v>0</v>
      </c>
      <c r="J128" s="48" t="str">
        <f t="shared" si="3"/>
        <v>-</v>
      </c>
      <c r="K128" s="31" t="s">
        <v>232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1"/>
      <c r="B129" s="161"/>
      <c r="C129" s="161"/>
      <c r="D129" s="161"/>
      <c r="E129" s="72" t="s">
        <v>11</v>
      </c>
      <c r="F129" s="72" t="s">
        <v>152</v>
      </c>
      <c r="G129" s="98" t="s">
        <v>158</v>
      </c>
      <c r="H129" s="47">
        <v>0</v>
      </c>
      <c r="I129" s="47">
        <v>0</v>
      </c>
      <c r="J129" s="48" t="str">
        <f t="shared" si="3"/>
        <v>-</v>
      </c>
      <c r="K129" s="31" t="s">
        <v>232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1"/>
      <c r="B130" s="161"/>
      <c r="C130" s="161"/>
      <c r="D130" s="161"/>
      <c r="E130" s="99" t="s">
        <v>101</v>
      </c>
      <c r="F130" s="98" t="s">
        <v>159</v>
      </c>
      <c r="G130" s="98" t="s">
        <v>160</v>
      </c>
      <c r="H130" s="47">
        <v>0</v>
      </c>
      <c r="I130" s="47">
        <v>0</v>
      </c>
      <c r="J130" s="48" t="str">
        <f t="shared" si="3"/>
        <v>-</v>
      </c>
      <c r="K130" s="31" t="s">
        <v>232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">
      <c r="A131" s="1"/>
      <c r="B131" s="161"/>
      <c r="C131" s="161"/>
      <c r="D131" s="162"/>
      <c r="E131" s="206" t="s">
        <v>9</v>
      </c>
      <c r="F131" s="165"/>
      <c r="G131" s="166"/>
      <c r="H131" s="75">
        <f>SUM(H127:H130)</f>
        <v>0</v>
      </c>
      <c r="I131" s="75">
        <f>SUM(I127:I130)</f>
        <v>0</v>
      </c>
      <c r="J131" s="63" t="str">
        <f t="shared" si="3"/>
        <v>-</v>
      </c>
      <c r="K131" s="13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>
      <c r="A132" s="1"/>
      <c r="B132" s="161"/>
      <c r="C132" s="161"/>
      <c r="D132" s="205" t="s">
        <v>161</v>
      </c>
      <c r="E132" s="72" t="s">
        <v>10</v>
      </c>
      <c r="F132" s="72" t="s">
        <v>69</v>
      </c>
      <c r="G132" s="98" t="s">
        <v>162</v>
      </c>
      <c r="H132" s="152">
        <v>0</v>
      </c>
      <c r="I132" s="153">
        <v>0</v>
      </c>
      <c r="J132" s="48" t="str">
        <f t="shared" si="3"/>
        <v>-</v>
      </c>
      <c r="K132" s="31" t="s">
        <v>232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>
      <c r="A133" s="1"/>
      <c r="B133" s="161"/>
      <c r="C133" s="161"/>
      <c r="D133" s="161"/>
      <c r="E133" s="72" t="s">
        <v>10</v>
      </c>
      <c r="F133" s="72" t="s">
        <v>26</v>
      </c>
      <c r="G133" s="98" t="s">
        <v>163</v>
      </c>
      <c r="H133" s="152">
        <v>0</v>
      </c>
      <c r="I133" s="153">
        <v>0</v>
      </c>
      <c r="J133" s="48" t="str">
        <f t="shared" si="3"/>
        <v>-</v>
      </c>
      <c r="K133" s="31" t="s">
        <v>232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>
      <c r="A134" s="1"/>
      <c r="B134" s="161"/>
      <c r="C134" s="161"/>
      <c r="D134" s="161"/>
      <c r="E134" s="72" t="s">
        <v>10</v>
      </c>
      <c r="F134" s="72" t="s">
        <v>71</v>
      </c>
      <c r="G134" s="98" t="s">
        <v>164</v>
      </c>
      <c r="H134" s="152">
        <v>0</v>
      </c>
      <c r="I134" s="153">
        <v>0</v>
      </c>
      <c r="J134" s="48" t="str">
        <f t="shared" si="3"/>
        <v>-</v>
      </c>
      <c r="K134" s="31" t="s">
        <v>232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>
      <c r="A135" s="1"/>
      <c r="B135" s="161"/>
      <c r="C135" s="161"/>
      <c r="D135" s="161"/>
      <c r="E135" s="72" t="s">
        <v>11</v>
      </c>
      <c r="F135" s="72" t="s">
        <v>116</v>
      </c>
      <c r="G135" s="98" t="s">
        <v>165</v>
      </c>
      <c r="H135" s="152">
        <v>0</v>
      </c>
      <c r="I135" s="153">
        <v>0</v>
      </c>
      <c r="J135" s="48" t="str">
        <f t="shared" si="3"/>
        <v>-</v>
      </c>
      <c r="K135" s="31" t="s">
        <v>232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>
      <c r="A136" s="1"/>
      <c r="B136" s="161"/>
      <c r="C136" s="161"/>
      <c r="D136" s="161"/>
      <c r="E136" s="72" t="s">
        <v>11</v>
      </c>
      <c r="F136" s="72" t="s">
        <v>26</v>
      </c>
      <c r="G136" s="98" t="s">
        <v>166</v>
      </c>
      <c r="H136" s="152">
        <v>0</v>
      </c>
      <c r="I136" s="153">
        <v>0</v>
      </c>
      <c r="J136" s="48" t="str">
        <f t="shared" si="3"/>
        <v>-</v>
      </c>
      <c r="K136" s="31" t="s">
        <v>232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>
      <c r="A137" s="1"/>
      <c r="B137" s="161"/>
      <c r="C137" s="161"/>
      <c r="D137" s="161"/>
      <c r="E137" s="72" t="s">
        <v>11</v>
      </c>
      <c r="F137" s="72" t="s">
        <v>19</v>
      </c>
      <c r="G137" s="98" t="s">
        <v>167</v>
      </c>
      <c r="H137" s="154">
        <v>0</v>
      </c>
      <c r="I137" s="155">
        <v>0</v>
      </c>
      <c r="J137" s="48" t="str">
        <f t="shared" si="3"/>
        <v>-</v>
      </c>
      <c r="K137" s="31" t="s">
        <v>232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">
      <c r="A138" s="1"/>
      <c r="B138" s="161"/>
      <c r="C138" s="161"/>
      <c r="D138" s="162"/>
      <c r="E138" s="206" t="s">
        <v>9</v>
      </c>
      <c r="F138" s="165"/>
      <c r="G138" s="166"/>
      <c r="H138" s="101">
        <f>SUM(H132:H137)</f>
        <v>0</v>
      </c>
      <c r="I138" s="102">
        <f>SUM(I132:I137)</f>
        <v>0</v>
      </c>
      <c r="J138" s="50" t="str">
        <f t="shared" si="3"/>
        <v>-</v>
      </c>
      <c r="K138" s="10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">
      <c r="A139" s="1"/>
      <c r="B139" s="161"/>
      <c r="C139" s="162"/>
      <c r="D139" s="207" t="s">
        <v>21</v>
      </c>
      <c r="E139" s="189"/>
      <c r="F139" s="189"/>
      <c r="G139" s="190"/>
      <c r="H139" s="103">
        <f>SUM(H116:H138)/2</f>
        <v>0</v>
      </c>
      <c r="I139" s="103">
        <f>SUM(I116:I138)/2</f>
        <v>0</v>
      </c>
      <c r="J139" s="104" t="str">
        <f t="shared" si="3"/>
        <v>-</v>
      </c>
      <c r="K139" s="10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62"/>
      <c r="C140" s="208" t="s">
        <v>12</v>
      </c>
      <c r="D140" s="165"/>
      <c r="E140" s="165"/>
      <c r="F140" s="165"/>
      <c r="G140" s="166"/>
      <c r="H140" s="106">
        <f>SUM(H45:H139)/3</f>
        <v>2021472.5</v>
      </c>
      <c r="I140" s="106">
        <f>SUM(I45:I139)/3</f>
        <v>5645000</v>
      </c>
      <c r="J140" s="107">
        <f t="shared" si="3"/>
        <v>2.7925188198207</v>
      </c>
      <c r="K140" s="108" t="s">
        <v>39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>
      <c r="A146" s="1"/>
      <c r="B146" s="1"/>
      <c r="C146" s="1"/>
      <c r="D146" s="1"/>
      <c r="E146" s="1"/>
      <c r="F146" s="1"/>
      <c r="G146" s="139"/>
      <c r="H146" s="145" t="s">
        <v>226</v>
      </c>
      <c r="I146" s="145" t="s">
        <v>227</v>
      </c>
      <c r="J146" s="145" t="s">
        <v>228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>
      <c r="A147" s="1"/>
      <c r="B147" s="1"/>
      <c r="C147" s="1"/>
      <c r="D147" s="1"/>
      <c r="E147" s="1"/>
      <c r="F147" s="1"/>
      <c r="G147" s="143" t="s">
        <v>229</v>
      </c>
      <c r="H147" s="40">
        <f>H41</f>
        <v>6001791</v>
      </c>
      <c r="I147" s="40">
        <f>I41</f>
        <v>5907381</v>
      </c>
      <c r="J147" s="147">
        <f>I147/H147</f>
        <v>0.98426969549589449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143" t="s">
        <v>230</v>
      </c>
      <c r="H148" s="140">
        <f>H140</f>
        <v>2021472.5</v>
      </c>
      <c r="I148" s="140">
        <f>I140</f>
        <v>5645000</v>
      </c>
      <c r="J148" s="147">
        <f>I148/H148</f>
        <v>2.7925188198207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144" t="s">
        <v>231</v>
      </c>
      <c r="H149" s="141">
        <f>H147-H148</f>
        <v>3980318.5</v>
      </c>
      <c r="I149" s="141">
        <f>I147-I148</f>
        <v>262381</v>
      </c>
      <c r="J149" s="1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</sheetData>
  <mergeCells count="69">
    <mergeCell ref="C140:G140"/>
    <mergeCell ref="C77:C78"/>
    <mergeCell ref="D77:D78"/>
    <mergeCell ref="E78:G78"/>
    <mergeCell ref="C82:C85"/>
    <mergeCell ref="D82:D85"/>
    <mergeCell ref="E85:G85"/>
    <mergeCell ref="C110:C114"/>
    <mergeCell ref="D110:D114"/>
    <mergeCell ref="E114:G114"/>
    <mergeCell ref="C115:G115"/>
    <mergeCell ref="C116:C139"/>
    <mergeCell ref="D116:D121"/>
    <mergeCell ref="E121:G121"/>
    <mergeCell ref="D122:D126"/>
    <mergeCell ref="E126:G126"/>
    <mergeCell ref="D127:D131"/>
    <mergeCell ref="E131:G131"/>
    <mergeCell ref="D132:D138"/>
    <mergeCell ref="E138:G138"/>
    <mergeCell ref="D139:G139"/>
    <mergeCell ref="C101:C103"/>
    <mergeCell ref="D101:D103"/>
    <mergeCell ref="E103:G103"/>
    <mergeCell ref="C104:C109"/>
    <mergeCell ref="D104:D109"/>
    <mergeCell ref="E109:G109"/>
    <mergeCell ref="C94:C98"/>
    <mergeCell ref="D94:D98"/>
    <mergeCell ref="E98:G98"/>
    <mergeCell ref="C99:C100"/>
    <mergeCell ref="D99:D100"/>
    <mergeCell ref="E100:G100"/>
    <mergeCell ref="C69:C74"/>
    <mergeCell ref="D69:D74"/>
    <mergeCell ref="E74:G74"/>
    <mergeCell ref="C79:C81"/>
    <mergeCell ref="D79:D81"/>
    <mergeCell ref="E81:G81"/>
    <mergeCell ref="C75:C76"/>
    <mergeCell ref="D75:D76"/>
    <mergeCell ref="E76:G76"/>
    <mergeCell ref="C86:C89"/>
    <mergeCell ref="D86:D89"/>
    <mergeCell ref="E89:G89"/>
    <mergeCell ref="C90:C93"/>
    <mergeCell ref="D90:D93"/>
    <mergeCell ref="E93:G93"/>
    <mergeCell ref="D57:D62"/>
    <mergeCell ref="E62:G62"/>
    <mergeCell ref="C63:C68"/>
    <mergeCell ref="D63:D68"/>
    <mergeCell ref="E68:G68"/>
    <mergeCell ref="D5:D41"/>
    <mergeCell ref="D45:D54"/>
    <mergeCell ref="D3:K3"/>
    <mergeCell ref="F16:G16"/>
    <mergeCell ref="E41:G41"/>
    <mergeCell ref="E17:E40"/>
    <mergeCell ref="F40:G40"/>
    <mergeCell ref="E5:E16"/>
    <mergeCell ref="B43:K43"/>
    <mergeCell ref="C45:C54"/>
    <mergeCell ref="E54:G54"/>
    <mergeCell ref="B45:B140"/>
    <mergeCell ref="C55:C56"/>
    <mergeCell ref="D55:D56"/>
    <mergeCell ref="E56:G56"/>
    <mergeCell ref="C57:C6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2022-02-21T15:19:13Z</dcterms:created>
  <dcterms:modified xsi:type="dcterms:W3CDTF">2022-03-05T04:40:40Z</dcterms:modified>
</cp:coreProperties>
</file>