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KAIST 학부 총학생회\34\"/>
    </mc:Choice>
  </mc:AlternateContent>
  <xr:revisionPtr revIDLastSave="0" documentId="8_{A67A71B9-55D6-4610-A0EE-4159E1E498EA}" xr6:coauthVersionLast="36" xr6:coauthVersionMax="36" xr10:uidLastSave="{00000000-0000-0000-0000-000000000000}"/>
  <bookViews>
    <workbookView xWindow="0" yWindow="0" windowWidth="19392" windowHeight="7548" xr2:uid="{00000000-000D-0000-FFFF-FFFF00000000}"/>
  </bookViews>
  <sheets>
    <sheet name="예결산안" sheetId="1" r:id="rId1"/>
  </sheets>
  <calcPr calcId="191029"/>
  <extLst>
    <ext uri="GoogleSheetsCustomDataVersion1">
      <go:sheetsCustomData xmlns:go="http://customooxmlschemas.google.com/" r:id="rId5" roundtripDataSignature="AMtx7mi4+1JPVScG7K3lp07/G9URJ598dQ=="/>
    </ext>
  </extLst>
</workbook>
</file>

<file path=xl/calcChain.xml><?xml version="1.0" encoding="utf-8"?>
<calcChain xmlns="http://schemas.openxmlformats.org/spreadsheetml/2006/main">
  <c r="I43" i="1" l="1"/>
  <c r="J43" i="1" s="1"/>
  <c r="H43" i="1"/>
  <c r="I38" i="1"/>
  <c r="J38" i="1" s="1"/>
  <c r="H38" i="1"/>
  <c r="I26" i="1"/>
  <c r="J26" i="1" s="1"/>
  <c r="H26" i="1"/>
  <c r="H27" i="1" s="1"/>
  <c r="J25" i="1"/>
  <c r="J24" i="1"/>
  <c r="H23" i="1"/>
  <c r="I22" i="1"/>
  <c r="J22" i="1" s="1"/>
  <c r="H22" i="1"/>
  <c r="J21" i="1"/>
  <c r="H20" i="1"/>
  <c r="I19" i="1"/>
  <c r="J19" i="1" s="1"/>
  <c r="H19" i="1"/>
  <c r="J18" i="1"/>
  <c r="H17" i="1"/>
  <c r="I16" i="1"/>
  <c r="I17" i="1" s="1"/>
  <c r="H16" i="1"/>
  <c r="J15" i="1"/>
  <c r="I10" i="1"/>
  <c r="H10" i="1"/>
  <c r="J9" i="1"/>
  <c r="H8" i="1"/>
  <c r="H37" i="1" s="1"/>
  <c r="J7" i="1"/>
  <c r="I6" i="1"/>
  <c r="I8" i="1" s="1"/>
  <c r="J5" i="1"/>
  <c r="J4" i="1"/>
  <c r="H28" i="1" l="1"/>
  <c r="H33" i="1" s="1"/>
  <c r="J10" i="1"/>
  <c r="H11" i="1"/>
  <c r="H32" i="1" s="1"/>
  <c r="H34" i="1" s="1"/>
  <c r="I27" i="1"/>
  <c r="J27" i="1" s="1"/>
  <c r="H39" i="1"/>
  <c r="I23" i="1"/>
  <c r="J23" i="1" s="1"/>
  <c r="H42" i="1"/>
  <c r="H44" i="1" s="1"/>
  <c r="I20" i="1"/>
  <c r="J20" i="1" s="1"/>
  <c r="J8" i="1"/>
  <c r="I37" i="1"/>
  <c r="I11" i="1"/>
  <c r="J17" i="1"/>
  <c r="I42" i="1"/>
  <c r="J16" i="1"/>
  <c r="I28" i="1" l="1"/>
  <c r="I33" i="1" s="1"/>
  <c r="J33" i="1" s="1"/>
  <c r="I44" i="1"/>
  <c r="J42" i="1"/>
  <c r="I32" i="1"/>
  <c r="J11" i="1"/>
  <c r="I39" i="1"/>
  <c r="J39" i="1" s="1"/>
  <c r="J37" i="1"/>
  <c r="J28" i="1" l="1"/>
  <c r="J32" i="1"/>
  <c r="I34" i="1"/>
  <c r="J34" i="1" s="1"/>
</calcChain>
</file>

<file path=xl/sharedStrings.xml><?xml version="1.0" encoding="utf-8"?>
<sst xmlns="http://schemas.openxmlformats.org/spreadsheetml/2006/main" count="104" uniqueCount="49">
  <si>
    <t>수입</t>
  </si>
  <si>
    <t>기구명</t>
  </si>
  <si>
    <t>출처</t>
  </si>
  <si>
    <t>항목</t>
  </si>
  <si>
    <t>코드</t>
  </si>
  <si>
    <t>예산</t>
  </si>
  <si>
    <t>결산</t>
  </si>
  <si>
    <t>비율</t>
  </si>
  <si>
    <t>비고</t>
  </si>
  <si>
    <t xml:space="preserve">KAIST 문화자치위원회 </t>
  </si>
  <si>
    <t>학생</t>
  </si>
  <si>
    <t>전반기 이월금</t>
  </si>
  <si>
    <t>AA</t>
  </si>
  <si>
    <t>격려금</t>
  </si>
  <si>
    <t>AB</t>
  </si>
  <si>
    <t>예금결산이자</t>
  </si>
  <si>
    <t>AC</t>
  </si>
  <si>
    <t>-%</t>
  </si>
  <si>
    <t>학생회비기금 이자 47원 포함</t>
  </si>
  <si>
    <t>학생회비기금</t>
  </si>
  <si>
    <t>AD</t>
  </si>
  <si>
    <t>문화자치기금</t>
  </si>
  <si>
    <t>계</t>
  </si>
  <si>
    <t>본회계</t>
  </si>
  <si>
    <t>학교지원기금</t>
  </si>
  <si>
    <t>BA</t>
  </si>
  <si>
    <t>총계</t>
  </si>
  <si>
    <t>지출</t>
  </si>
  <si>
    <t>담당(담당부서 or 담당인)</t>
  </si>
  <si>
    <t>소항목</t>
  </si>
  <si>
    <t>세부항목</t>
  </si>
  <si>
    <t>수수료</t>
  </si>
  <si>
    <t>증명서 수수료</t>
  </si>
  <si>
    <t>A1</t>
  </si>
  <si>
    <t>증명서 수수료가 출금되지 않았음</t>
  </si>
  <si>
    <t>합계</t>
  </si>
  <si>
    <t>B1</t>
  </si>
  <si>
    <t>회의비</t>
  </si>
  <si>
    <t>C1</t>
  </si>
  <si>
    <t>D1</t>
  </si>
  <si>
    <t>D2</t>
  </si>
  <si>
    <r>
      <rPr>
        <b/>
        <sz val="10"/>
        <color theme="1"/>
        <rFont val="맑은 고딕"/>
        <family val="3"/>
        <charset val="129"/>
      </rPr>
      <t>계</t>
    </r>
  </si>
  <si>
    <t xml:space="preserve"> </t>
  </si>
  <si>
    <t>전체 대항목 총계</t>
  </si>
  <si>
    <t>집행률</t>
  </si>
  <si>
    <t>수익</t>
  </si>
  <si>
    <t>잔액</t>
  </si>
  <si>
    <t>자치</t>
  </si>
  <si>
    <t xml:space="preserve">   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</si>
</sst>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_);[Red]\(&quot;₩&quot;#,##0\)"/>
    <numFmt numFmtId="179" formatCode="&quot;₩&quot;#,##0"/>
  </numFmts>
  <fonts count="15">
    <font>
      <sz val="10"/>
      <color rgb="FF000000"/>
      <name val="Calibri"/>
      <scheme val="minor"/>
    </font>
    <font>
      <sz val="10"/>
      <color theme="1"/>
      <name val="Arial"/>
    </font>
    <font>
      <sz val="10"/>
      <name val="Calibri"/>
    </font>
    <font>
      <b/>
      <sz val="10"/>
      <color theme="1"/>
      <name val="Arial"/>
    </font>
    <font>
      <sz val="10"/>
      <color rgb="FF000000"/>
      <name val="Dotum"/>
      <family val="3"/>
      <charset val="129"/>
    </font>
    <font>
      <sz val="10"/>
      <color rgb="FF000000"/>
      <name val="Arial"/>
    </font>
    <font>
      <sz val="10"/>
      <color theme="1"/>
      <name val="Malgun Gothic"/>
      <family val="3"/>
      <charset val="129"/>
    </font>
    <font>
      <sz val="10"/>
      <color rgb="FF000000"/>
      <name val="Roboto"/>
    </font>
    <font>
      <sz val="10"/>
      <color theme="1"/>
      <name val="Dotum"/>
      <family val="3"/>
      <charset val="129"/>
    </font>
    <font>
      <b/>
      <sz val="10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b/>
      <sz val="10"/>
      <color rgb="FF000000"/>
      <name val="Arial"/>
      <family val="2"/>
    </font>
    <font>
      <b/>
      <sz val="10"/>
      <color theme="1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1" fillId="3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176" fontId="1" fillId="5" borderId="5" xfId="0" applyNumberFormat="1" applyFont="1" applyFill="1" applyBorder="1" applyAlignment="1">
      <alignment horizontal="center" vertical="center"/>
    </xf>
    <xf numFmtId="176" fontId="1" fillId="5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1" fillId="6" borderId="5" xfId="0" applyNumberFormat="1" applyFont="1" applyFill="1" applyBorder="1" applyAlignment="1">
      <alignment horizontal="center" vertical="center"/>
    </xf>
    <xf numFmtId="177" fontId="1" fillId="6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8" borderId="5" xfId="0" applyNumberFormat="1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/>
    <xf numFmtId="0" fontId="7" fillId="2" borderId="0" xfId="0" applyFont="1" applyFill="1"/>
    <xf numFmtId="176" fontId="1" fillId="9" borderId="5" xfId="0" applyNumberFormat="1" applyFont="1" applyFill="1" applyBorder="1" applyAlignment="1">
      <alignment horizontal="center" vertical="center"/>
    </xf>
    <xf numFmtId="177" fontId="1" fillId="9" borderId="5" xfId="0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5" fillId="3" borderId="5" xfId="0" applyFont="1" applyFill="1" applyBorder="1" applyAlignment="1">
      <alignment horizontal="center"/>
    </xf>
    <xf numFmtId="0" fontId="5" fillId="10" borderId="5" xfId="0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5" fillId="3" borderId="5" xfId="0" applyFont="1" applyFill="1" applyBorder="1"/>
    <xf numFmtId="0" fontId="10" fillId="0" borderId="5" xfId="0" applyFont="1" applyBorder="1"/>
    <xf numFmtId="0" fontId="10" fillId="3" borderId="5" xfId="0" applyFont="1" applyFill="1" applyBorder="1"/>
    <xf numFmtId="0" fontId="1" fillId="0" borderId="0" xfId="0" applyFont="1" applyAlignment="1">
      <alignment horizontal="center"/>
    </xf>
    <xf numFmtId="0" fontId="1" fillId="10" borderId="5" xfId="0" applyFont="1" applyFill="1" applyBorder="1"/>
    <xf numFmtId="179" fontId="5" fillId="6" borderId="5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" fillId="0" borderId="0" xfId="0" applyFont="1"/>
    <xf numFmtId="0" fontId="11" fillId="5" borderId="11" xfId="0" applyFont="1" applyFill="1" applyBorder="1" applyAlignment="1">
      <alignment horizontal="center"/>
    </xf>
    <xf numFmtId="179" fontId="5" fillId="5" borderId="11" xfId="0" applyNumberFormat="1" applyFont="1" applyFill="1" applyBorder="1" applyAlignment="1">
      <alignment horizontal="center"/>
    </xf>
    <xf numFmtId="177" fontId="1" fillId="5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3" fillId="11" borderId="5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6" fontId="3" fillId="13" borderId="5" xfId="0" applyNumberFormat="1" applyFont="1" applyFill="1" applyBorder="1" applyAlignment="1">
      <alignment horizontal="center" vertical="center" wrapText="1"/>
    </xf>
    <xf numFmtId="177" fontId="3" fillId="13" borderId="5" xfId="0" applyNumberFormat="1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13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0" borderId="8" xfId="0" applyFont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4"/>
  <sheetViews>
    <sheetView tabSelected="1" topLeftCell="A7" workbookViewId="0">
      <selection activeCell="I12" sqref="I12"/>
    </sheetView>
  </sheetViews>
  <sheetFormatPr defaultColWidth="14.44140625" defaultRowHeight="15" customHeight="1"/>
  <cols>
    <col min="4" max="4" width="18.109375" customWidth="1"/>
    <col min="5" max="5" width="7.109375" customWidth="1"/>
    <col min="6" max="6" width="34.6640625" customWidth="1"/>
    <col min="7" max="7" width="8.88671875" customWidth="1"/>
    <col min="11" max="11" width="41.33203125" customWidth="1"/>
  </cols>
  <sheetData>
    <row r="1" spans="1:29" ht="15.75" customHeight="1">
      <c r="A1" s="71" t="s">
        <v>48</v>
      </c>
      <c r="B1" s="1"/>
      <c r="C1" s="1"/>
      <c r="D1" s="2"/>
      <c r="E1" s="2"/>
      <c r="F1" s="2"/>
      <c r="G1" s="2"/>
      <c r="H1" s="3"/>
      <c r="I1" s="3"/>
      <c r="J1" s="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5"/>
      <c r="D2" s="75" t="s">
        <v>0</v>
      </c>
      <c r="E2" s="76"/>
      <c r="F2" s="76"/>
      <c r="G2" s="76"/>
      <c r="H2" s="76"/>
      <c r="I2" s="76"/>
      <c r="J2" s="76"/>
      <c r="K2" s="7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6"/>
      <c r="D3" s="5" t="s">
        <v>1</v>
      </c>
      <c r="E3" s="5" t="s">
        <v>2</v>
      </c>
      <c r="F3" s="5" t="s">
        <v>3</v>
      </c>
      <c r="G3" s="5" t="s">
        <v>4</v>
      </c>
      <c r="H3" s="7" t="s">
        <v>5</v>
      </c>
      <c r="I3" s="7" t="s">
        <v>6</v>
      </c>
      <c r="J3" s="5" t="s">
        <v>7</v>
      </c>
      <c r="K3" s="5" t="s">
        <v>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1"/>
      <c r="D4" s="82" t="s">
        <v>9</v>
      </c>
      <c r="E4" s="78" t="s">
        <v>10</v>
      </c>
      <c r="F4" s="8" t="s">
        <v>11</v>
      </c>
      <c r="G4" s="8" t="s">
        <v>12</v>
      </c>
      <c r="H4" s="9">
        <v>279256</v>
      </c>
      <c r="I4" s="10">
        <v>279303</v>
      </c>
      <c r="J4" s="11">
        <f t="shared" ref="J4:J5" si="0">I4/H4</f>
        <v>1.0001683043515628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1"/>
      <c r="D5" s="73"/>
      <c r="E5" s="73"/>
      <c r="F5" s="13" t="s">
        <v>13</v>
      </c>
      <c r="G5" s="14" t="s">
        <v>14</v>
      </c>
      <c r="H5" s="15">
        <v>222222</v>
      </c>
      <c r="I5" s="16">
        <v>300000</v>
      </c>
      <c r="J5" s="11">
        <f t="shared" si="0"/>
        <v>1.3500013500013499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1"/>
      <c r="D6" s="73"/>
      <c r="E6" s="73"/>
      <c r="F6" s="17" t="s">
        <v>15</v>
      </c>
      <c r="G6" s="8" t="s">
        <v>16</v>
      </c>
      <c r="H6" s="9">
        <v>0</v>
      </c>
      <c r="I6" s="9">
        <f>21+26+18+47</f>
        <v>112</v>
      </c>
      <c r="J6" s="18" t="s">
        <v>17</v>
      </c>
      <c r="K6" s="1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1"/>
      <c r="D7" s="73"/>
      <c r="E7" s="73"/>
      <c r="F7" s="17" t="s">
        <v>19</v>
      </c>
      <c r="G7" s="8" t="s">
        <v>20</v>
      </c>
      <c r="H7" s="9">
        <v>2750000</v>
      </c>
      <c r="I7" s="9">
        <v>2750000</v>
      </c>
      <c r="J7" s="11">
        <f t="shared" ref="J7:J11" si="1">I7/H7</f>
        <v>1</v>
      </c>
      <c r="K7" s="19" t="s">
        <v>21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1"/>
      <c r="D8" s="73"/>
      <c r="E8" s="74"/>
      <c r="F8" s="79" t="s">
        <v>22</v>
      </c>
      <c r="G8" s="80"/>
      <c r="H8" s="20">
        <f t="shared" ref="H8:I8" si="2">SUM(H4:H7)</f>
        <v>3251478</v>
      </c>
      <c r="I8" s="20">
        <f t="shared" si="2"/>
        <v>3329415</v>
      </c>
      <c r="J8" s="21">
        <f t="shared" si="1"/>
        <v>1.0239697146959015</v>
      </c>
      <c r="K8" s="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1"/>
      <c r="D9" s="73"/>
      <c r="E9" s="81" t="s">
        <v>23</v>
      </c>
      <c r="F9" s="23" t="s">
        <v>24</v>
      </c>
      <c r="G9" s="24" t="s">
        <v>25</v>
      </c>
      <c r="H9" s="25">
        <v>25598134</v>
      </c>
      <c r="I9" s="26">
        <v>22586360</v>
      </c>
      <c r="J9" s="11">
        <f t="shared" si="1"/>
        <v>0.88234400210577846</v>
      </c>
      <c r="K9" s="27" t="s">
        <v>21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1"/>
      <c r="D10" s="73"/>
      <c r="E10" s="74"/>
      <c r="F10" s="79" t="s">
        <v>22</v>
      </c>
      <c r="G10" s="80"/>
      <c r="H10" s="20">
        <f t="shared" ref="H10:I10" si="3">H9</f>
        <v>25598134</v>
      </c>
      <c r="I10" s="20">
        <f t="shared" si="3"/>
        <v>22586360</v>
      </c>
      <c r="J10" s="21">
        <f t="shared" si="1"/>
        <v>0.88234400210577846</v>
      </c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1"/>
      <c r="D11" s="74"/>
      <c r="E11" s="83" t="s">
        <v>26</v>
      </c>
      <c r="F11" s="84"/>
      <c r="G11" s="80"/>
      <c r="H11" s="28">
        <f t="shared" ref="H11:I11" si="4">H8+H10</f>
        <v>28849612</v>
      </c>
      <c r="I11" s="28">
        <f t="shared" si="4"/>
        <v>25915775</v>
      </c>
      <c r="J11" s="29">
        <f t="shared" si="1"/>
        <v>0.89830584203350816</v>
      </c>
      <c r="K11" s="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2"/>
      <c r="E12" s="2"/>
      <c r="F12" s="2"/>
      <c r="G12" s="2"/>
      <c r="H12" s="3"/>
      <c r="I12" s="3"/>
      <c r="J12" s="4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6"/>
      <c r="B13" s="85" t="s">
        <v>27</v>
      </c>
      <c r="C13" s="84"/>
      <c r="D13" s="84"/>
      <c r="E13" s="84"/>
      <c r="F13" s="84"/>
      <c r="G13" s="84"/>
      <c r="H13" s="84"/>
      <c r="I13" s="84"/>
      <c r="J13" s="84"/>
      <c r="K13" s="8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 customHeight="1">
      <c r="A14" s="6"/>
      <c r="B14" s="5" t="s">
        <v>1</v>
      </c>
      <c r="C14" s="5" t="s">
        <v>28</v>
      </c>
      <c r="D14" s="5" t="s">
        <v>29</v>
      </c>
      <c r="E14" s="5" t="s">
        <v>2</v>
      </c>
      <c r="F14" s="5" t="s">
        <v>30</v>
      </c>
      <c r="G14" s="5" t="s">
        <v>4</v>
      </c>
      <c r="H14" s="7" t="s">
        <v>5</v>
      </c>
      <c r="I14" s="7" t="s">
        <v>6</v>
      </c>
      <c r="J14" s="5" t="s">
        <v>7</v>
      </c>
      <c r="K14" s="5" t="s">
        <v>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82" t="s">
        <v>9</v>
      </c>
      <c r="C15" s="82" t="s">
        <v>9</v>
      </c>
      <c r="D15" s="78" t="s">
        <v>31</v>
      </c>
      <c r="E15" s="8" t="s">
        <v>10</v>
      </c>
      <c r="F15" s="8" t="s">
        <v>32</v>
      </c>
      <c r="G15" s="8" t="s">
        <v>33</v>
      </c>
      <c r="H15" s="9">
        <v>2000</v>
      </c>
      <c r="I15" s="10">
        <v>0</v>
      </c>
      <c r="J15" s="11">
        <f t="shared" ref="J15:J28" si="5">I15/H15</f>
        <v>0</v>
      </c>
      <c r="K15" s="31" t="s">
        <v>34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73"/>
      <c r="C16" s="73"/>
      <c r="D16" s="74"/>
      <c r="E16" s="88" t="s">
        <v>22</v>
      </c>
      <c r="F16" s="84"/>
      <c r="G16" s="80"/>
      <c r="H16" s="32">
        <f t="shared" ref="H16:I16" si="6">H15</f>
        <v>2000</v>
      </c>
      <c r="I16" s="32">
        <f t="shared" si="6"/>
        <v>0</v>
      </c>
      <c r="J16" s="33">
        <f t="shared" si="5"/>
        <v>0</v>
      </c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35"/>
      <c r="B17" s="73"/>
      <c r="C17" s="73"/>
      <c r="D17" s="89" t="s">
        <v>35</v>
      </c>
      <c r="E17" s="84"/>
      <c r="F17" s="84"/>
      <c r="G17" s="80"/>
      <c r="H17" s="36">
        <f t="shared" ref="H17:I17" si="7">SUM(H16)</f>
        <v>2000</v>
      </c>
      <c r="I17" s="36">
        <f t="shared" si="7"/>
        <v>0</v>
      </c>
      <c r="J17" s="37">
        <f t="shared" si="5"/>
        <v>0</v>
      </c>
      <c r="K17" s="3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39"/>
      <c r="B18" s="73"/>
      <c r="C18" s="73"/>
      <c r="D18" s="92" t="s">
        <v>13</v>
      </c>
      <c r="E18" s="8" t="s">
        <v>10</v>
      </c>
      <c r="F18" s="40" t="s">
        <v>13</v>
      </c>
      <c r="G18" s="8" t="s">
        <v>36</v>
      </c>
      <c r="H18" s="9">
        <v>222222</v>
      </c>
      <c r="I18" s="10">
        <v>300000</v>
      </c>
      <c r="J18" s="11">
        <f t="shared" si="5"/>
        <v>1.3500013500013499</v>
      </c>
      <c r="K18" s="4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 ht="15.75" customHeight="1">
      <c r="A19" s="39"/>
      <c r="B19" s="73"/>
      <c r="C19" s="73"/>
      <c r="D19" s="74"/>
      <c r="E19" s="88" t="s">
        <v>22</v>
      </c>
      <c r="F19" s="84"/>
      <c r="G19" s="80"/>
      <c r="H19" s="32">
        <f t="shared" ref="H19:I19" si="8">H18</f>
        <v>222222</v>
      </c>
      <c r="I19" s="32">
        <f t="shared" si="8"/>
        <v>300000</v>
      </c>
      <c r="J19" s="21">
        <f t="shared" si="5"/>
        <v>1.3500013500013499</v>
      </c>
      <c r="K19" s="42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ht="15.75" customHeight="1">
      <c r="A20" s="39"/>
      <c r="B20" s="73"/>
      <c r="C20" s="73"/>
      <c r="D20" s="89" t="s">
        <v>35</v>
      </c>
      <c r="E20" s="84"/>
      <c r="F20" s="84"/>
      <c r="G20" s="80"/>
      <c r="H20" s="36">
        <f t="shared" ref="H20:I20" si="9">SUM(H19)</f>
        <v>222222</v>
      </c>
      <c r="I20" s="36">
        <f t="shared" si="9"/>
        <v>300000</v>
      </c>
      <c r="J20" s="37">
        <f t="shared" si="5"/>
        <v>1.3500013500013499</v>
      </c>
      <c r="K20" s="43"/>
      <c r="L20" s="39"/>
      <c r="M20" s="39"/>
      <c r="N20" s="44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5.75" customHeight="1">
      <c r="A21" s="39"/>
      <c r="B21" s="73"/>
      <c r="C21" s="73"/>
      <c r="D21" s="93" t="s">
        <v>37</v>
      </c>
      <c r="E21" s="45" t="s">
        <v>10</v>
      </c>
      <c r="F21" s="12" t="s">
        <v>37</v>
      </c>
      <c r="G21" s="12" t="s">
        <v>38</v>
      </c>
      <c r="H21" s="25">
        <v>90000</v>
      </c>
      <c r="I21" s="26">
        <v>46600</v>
      </c>
      <c r="J21" s="11">
        <f t="shared" si="5"/>
        <v>0.51777777777777778</v>
      </c>
      <c r="K21" s="41"/>
      <c r="L21" s="39"/>
      <c r="M21" s="39"/>
      <c r="N21" s="44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ht="15.75" customHeight="1">
      <c r="A22" s="39"/>
      <c r="B22" s="73"/>
      <c r="C22" s="73"/>
      <c r="D22" s="74"/>
      <c r="E22" s="90" t="s">
        <v>22</v>
      </c>
      <c r="F22" s="84"/>
      <c r="G22" s="80"/>
      <c r="H22" s="20">
        <f t="shared" ref="H22:I22" si="10">H21</f>
        <v>90000</v>
      </c>
      <c r="I22" s="20">
        <f t="shared" si="10"/>
        <v>46600</v>
      </c>
      <c r="J22" s="21">
        <f t="shared" si="5"/>
        <v>0.51777777777777778</v>
      </c>
      <c r="K22" s="46"/>
      <c r="L22" s="39"/>
      <c r="M22" s="39"/>
      <c r="N22" s="44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ht="15.75" customHeight="1">
      <c r="A23" s="39"/>
      <c r="B23" s="73"/>
      <c r="C23" s="73"/>
      <c r="D23" s="89"/>
      <c r="E23" s="84"/>
      <c r="F23" s="84"/>
      <c r="G23" s="80"/>
      <c r="H23" s="36">
        <f t="shared" ref="H23:I23" si="11">H22</f>
        <v>90000</v>
      </c>
      <c r="I23" s="36">
        <f t="shared" si="11"/>
        <v>46600</v>
      </c>
      <c r="J23" s="37">
        <f t="shared" si="5"/>
        <v>0.51777777777777778</v>
      </c>
      <c r="K23" s="43"/>
      <c r="L23" s="39"/>
      <c r="M23" s="39"/>
      <c r="N23" s="44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ht="15.75" customHeight="1">
      <c r="A24" s="39"/>
      <c r="B24" s="73"/>
      <c r="C24" s="73"/>
      <c r="D24" s="72" t="s">
        <v>21</v>
      </c>
      <c r="E24" s="45" t="s">
        <v>10</v>
      </c>
      <c r="F24" s="45" t="s">
        <v>19</v>
      </c>
      <c r="G24" s="12" t="s">
        <v>39</v>
      </c>
      <c r="H24" s="25">
        <v>2750000</v>
      </c>
      <c r="I24" s="26">
        <v>2400000</v>
      </c>
      <c r="J24" s="11">
        <f t="shared" si="5"/>
        <v>0.87272727272727268</v>
      </c>
      <c r="K24" s="47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15.75" customHeight="1">
      <c r="A25" s="39"/>
      <c r="B25" s="73"/>
      <c r="C25" s="73"/>
      <c r="D25" s="73"/>
      <c r="E25" s="45" t="s">
        <v>23</v>
      </c>
      <c r="F25" s="45" t="s">
        <v>24</v>
      </c>
      <c r="G25" s="12" t="s">
        <v>40</v>
      </c>
      <c r="H25" s="25">
        <v>25598134</v>
      </c>
      <c r="I25" s="26">
        <v>22579374</v>
      </c>
      <c r="J25" s="11">
        <f t="shared" si="5"/>
        <v>0.88207109158816033</v>
      </c>
      <c r="K25" s="47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5.75" customHeight="1">
      <c r="A26" s="39"/>
      <c r="B26" s="73"/>
      <c r="C26" s="73"/>
      <c r="D26" s="74"/>
      <c r="E26" s="91" t="s">
        <v>41</v>
      </c>
      <c r="F26" s="84"/>
      <c r="G26" s="80"/>
      <c r="H26" s="20">
        <f t="shared" ref="H26:I26" si="12">H24+H25</f>
        <v>28348134</v>
      </c>
      <c r="I26" s="20">
        <f t="shared" si="12"/>
        <v>24979374</v>
      </c>
      <c r="J26" s="21">
        <f t="shared" si="5"/>
        <v>0.88116466501816315</v>
      </c>
      <c r="K26" s="4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5.75" customHeight="1">
      <c r="A27" s="49" t="s">
        <v>42</v>
      </c>
      <c r="B27" s="73"/>
      <c r="C27" s="74"/>
      <c r="D27" s="86" t="s">
        <v>35</v>
      </c>
      <c r="E27" s="84"/>
      <c r="F27" s="84"/>
      <c r="G27" s="80"/>
      <c r="H27" s="36">
        <f t="shared" ref="H27:I27" si="13">H26</f>
        <v>28348134</v>
      </c>
      <c r="I27" s="36">
        <f t="shared" si="13"/>
        <v>24979374</v>
      </c>
      <c r="J27" s="37">
        <f t="shared" si="5"/>
        <v>0.88116466501816315</v>
      </c>
      <c r="K27" s="5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5.75" customHeight="1">
      <c r="A28" s="39"/>
      <c r="B28" s="74"/>
      <c r="C28" s="87" t="s">
        <v>26</v>
      </c>
      <c r="D28" s="84"/>
      <c r="E28" s="84"/>
      <c r="F28" s="84"/>
      <c r="G28" s="80"/>
      <c r="H28" s="51">
        <f t="shared" ref="H28:I28" si="14">H17+H20+H23+H27</f>
        <v>28662356</v>
      </c>
      <c r="I28" s="51">
        <f t="shared" si="14"/>
        <v>25325974</v>
      </c>
      <c r="J28" s="29">
        <f t="shared" si="5"/>
        <v>0.88359707764428019</v>
      </c>
      <c r="K28" s="52" t="s">
        <v>43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5.75" customHeight="1">
      <c r="A29" s="39"/>
      <c r="B29" s="53"/>
      <c r="C29" s="54"/>
      <c r="D29" s="53"/>
      <c r="E29" s="53"/>
      <c r="F29" s="53"/>
      <c r="G29" s="53"/>
      <c r="H29" s="55"/>
      <c r="I29" s="55"/>
      <c r="J29" s="56"/>
      <c r="K29" s="57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5.75" customHeight="1">
      <c r="A30" s="1"/>
      <c r="B30" s="1"/>
      <c r="C30" s="1"/>
      <c r="D30" s="1"/>
      <c r="E30" s="1"/>
      <c r="F30" s="1"/>
      <c r="G30" s="1"/>
      <c r="H30" s="58"/>
      <c r="I30" s="58"/>
      <c r="J30" s="5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12"/>
      <c r="H31" s="60" t="s">
        <v>5</v>
      </c>
      <c r="I31" s="60" t="s">
        <v>6</v>
      </c>
      <c r="J31" s="61" t="s">
        <v>44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62" t="s">
        <v>45</v>
      </c>
      <c r="H32" s="63">
        <f t="shared" ref="H32:I32" si="15">H11</f>
        <v>28849612</v>
      </c>
      <c r="I32" s="63">
        <f t="shared" si="15"/>
        <v>25915775</v>
      </c>
      <c r="J32" s="64">
        <f t="shared" ref="J32:J34" si="16">I32/H32</f>
        <v>0.89830584203350816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62" t="s">
        <v>27</v>
      </c>
      <c r="H33" s="63">
        <f t="shared" ref="H33:I33" si="17">H28</f>
        <v>28662356</v>
      </c>
      <c r="I33" s="63">
        <f t="shared" si="17"/>
        <v>25325974</v>
      </c>
      <c r="J33" s="64">
        <f t="shared" si="16"/>
        <v>0.88359707764428019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65" t="s">
        <v>46</v>
      </c>
      <c r="H34" s="65">
        <f t="shared" ref="H34:I34" si="18">H32-H33</f>
        <v>187256</v>
      </c>
      <c r="I34" s="65">
        <f t="shared" si="18"/>
        <v>589801</v>
      </c>
      <c r="J34" s="66">
        <f t="shared" si="16"/>
        <v>3.1497041483316957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58"/>
      <c r="I35" s="58"/>
      <c r="J35" s="5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2" t="s">
        <v>10</v>
      </c>
      <c r="H36" s="60" t="s">
        <v>5</v>
      </c>
      <c r="I36" s="60" t="s">
        <v>6</v>
      </c>
      <c r="J36" s="61" t="s">
        <v>44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62" t="s">
        <v>45</v>
      </c>
      <c r="H37" s="63">
        <f t="shared" ref="H37:I37" si="19">H8</f>
        <v>3251478</v>
      </c>
      <c r="I37" s="63">
        <f t="shared" si="19"/>
        <v>3329415</v>
      </c>
      <c r="J37" s="64">
        <f t="shared" ref="J37:J39" si="20">I37/H37</f>
        <v>1.0239697146959015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62" t="s">
        <v>27</v>
      </c>
      <c r="H38" s="63">
        <f t="shared" ref="H38:I38" si="21">SUMIF($E15:$E27,"학생",H15:H27)</f>
        <v>3064222</v>
      </c>
      <c r="I38" s="63">
        <f t="shared" si="21"/>
        <v>2746600</v>
      </c>
      <c r="J38" s="64">
        <f t="shared" si="20"/>
        <v>0.89634497761585163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65" t="s">
        <v>46</v>
      </c>
      <c r="H39" s="65">
        <f t="shared" ref="H39:I39" si="22">H37-H38</f>
        <v>187256</v>
      </c>
      <c r="I39" s="65">
        <f t="shared" si="22"/>
        <v>582815</v>
      </c>
      <c r="J39" s="66">
        <f t="shared" si="20"/>
        <v>3.1123969325415475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1"/>
      <c r="H40" s="58"/>
      <c r="I40" s="58"/>
      <c r="J40" s="5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45" t="s">
        <v>23</v>
      </c>
      <c r="H41" s="60" t="s">
        <v>5</v>
      </c>
      <c r="I41" s="60" t="s">
        <v>6</v>
      </c>
      <c r="J41" s="61" t="s">
        <v>44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62" t="s">
        <v>45</v>
      </c>
      <c r="H42" s="63">
        <f t="shared" ref="H42:I42" si="23">H10</f>
        <v>25598134</v>
      </c>
      <c r="I42" s="63">
        <f t="shared" si="23"/>
        <v>22586360</v>
      </c>
      <c r="J42" s="64">
        <f t="shared" ref="J42:J43" si="24">I42/H42</f>
        <v>0.88234400210577846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62" t="s">
        <v>27</v>
      </c>
      <c r="H43" s="63">
        <f t="shared" ref="H43:I43" si="25">SUMIF($E15:$E27,"본회계",H15:H27)</f>
        <v>25598134</v>
      </c>
      <c r="I43" s="63">
        <f t="shared" si="25"/>
        <v>22579374</v>
      </c>
      <c r="J43" s="64">
        <f t="shared" si="24"/>
        <v>0.88207109158816033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65" t="s">
        <v>46</v>
      </c>
      <c r="H44" s="65">
        <f t="shared" ref="H44:I44" si="26">H42-H43</f>
        <v>0</v>
      </c>
      <c r="I44" s="65">
        <f t="shared" si="26"/>
        <v>6986</v>
      </c>
      <c r="J44" s="67" t="s">
        <v>17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8" t="s">
        <v>47</v>
      </c>
      <c r="H46" s="60" t="s">
        <v>5</v>
      </c>
      <c r="I46" s="60" t="s">
        <v>6</v>
      </c>
      <c r="J46" s="61" t="s">
        <v>44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62" t="s">
        <v>45</v>
      </c>
      <c r="H47" s="68">
        <v>0</v>
      </c>
      <c r="I47" s="68">
        <v>0</v>
      </c>
      <c r="J47" s="69" t="s">
        <v>17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62" t="s">
        <v>27</v>
      </c>
      <c r="H48" s="68">
        <v>0</v>
      </c>
      <c r="I48" s="68">
        <v>0</v>
      </c>
      <c r="J48" s="69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65" t="s">
        <v>46</v>
      </c>
      <c r="H49" s="70">
        <v>0</v>
      </c>
      <c r="I49" s="70">
        <v>0</v>
      </c>
      <c r="J49" s="67" t="s">
        <v>17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58"/>
      <c r="I50" s="58"/>
      <c r="J50" s="5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58"/>
      <c r="I51" s="58"/>
      <c r="J51" s="5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58"/>
      <c r="I52" s="58"/>
      <c r="J52" s="5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58"/>
      <c r="I53" s="58"/>
      <c r="J53" s="5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58"/>
      <c r="I54" s="58"/>
      <c r="J54" s="5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58"/>
      <c r="I55" s="58"/>
      <c r="J55" s="5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58"/>
      <c r="I56" s="58"/>
      <c r="J56" s="5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58"/>
      <c r="I57" s="58"/>
      <c r="J57" s="5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58"/>
      <c r="I58" s="58"/>
      <c r="J58" s="5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58"/>
      <c r="I59" s="58"/>
      <c r="J59" s="5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58"/>
      <c r="I60" s="58"/>
      <c r="J60" s="5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58"/>
      <c r="I61" s="58"/>
      <c r="J61" s="5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58"/>
      <c r="I62" s="58"/>
      <c r="J62" s="5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58"/>
      <c r="I63" s="58"/>
      <c r="J63" s="5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58"/>
      <c r="I64" s="58"/>
      <c r="J64" s="5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58"/>
      <c r="I65" s="58"/>
      <c r="J65" s="5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58"/>
      <c r="I66" s="58"/>
      <c r="J66" s="5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58"/>
      <c r="I67" s="58"/>
      <c r="J67" s="5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58"/>
      <c r="I68" s="58"/>
      <c r="J68" s="5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58"/>
      <c r="I69" s="58"/>
      <c r="J69" s="5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58"/>
      <c r="I70" s="58"/>
      <c r="J70" s="5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58"/>
      <c r="I71" s="58"/>
      <c r="J71" s="5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58"/>
      <c r="I72" s="58"/>
      <c r="J72" s="5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58"/>
      <c r="I73" s="58"/>
      <c r="J73" s="5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58"/>
      <c r="I74" s="58"/>
      <c r="J74" s="5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58"/>
      <c r="I75" s="58"/>
      <c r="J75" s="5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58"/>
      <c r="I76" s="58"/>
      <c r="J76" s="5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58"/>
      <c r="I77" s="58"/>
      <c r="J77" s="5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58"/>
      <c r="I78" s="58"/>
      <c r="J78" s="5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58"/>
      <c r="I79" s="58"/>
      <c r="J79" s="5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58"/>
      <c r="I80" s="58"/>
      <c r="J80" s="5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58"/>
      <c r="I81" s="58"/>
      <c r="J81" s="5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58"/>
      <c r="I82" s="58"/>
      <c r="J82" s="5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58"/>
      <c r="I83" s="58"/>
      <c r="J83" s="5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58"/>
      <c r="I84" s="58"/>
      <c r="J84" s="5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58"/>
      <c r="I85" s="58"/>
      <c r="J85" s="5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58"/>
      <c r="I86" s="58"/>
      <c r="J86" s="5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58"/>
      <c r="I87" s="58"/>
      <c r="J87" s="5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58"/>
      <c r="I88" s="58"/>
      <c r="J88" s="5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58"/>
      <c r="I89" s="58"/>
      <c r="J89" s="5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58"/>
      <c r="I90" s="58"/>
      <c r="J90" s="5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58"/>
      <c r="I91" s="58"/>
      <c r="J91" s="5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58"/>
      <c r="I92" s="58"/>
      <c r="J92" s="5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58"/>
      <c r="I93" s="58"/>
      <c r="J93" s="5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58"/>
      <c r="I94" s="58"/>
      <c r="J94" s="5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58"/>
      <c r="I95" s="58"/>
      <c r="J95" s="5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58"/>
      <c r="I96" s="58"/>
      <c r="J96" s="5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58"/>
      <c r="I97" s="58"/>
      <c r="J97" s="5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58"/>
      <c r="I98" s="58"/>
      <c r="J98" s="5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58"/>
      <c r="I99" s="58"/>
      <c r="J99" s="5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58"/>
      <c r="I100" s="58"/>
      <c r="J100" s="5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58"/>
      <c r="I101" s="58"/>
      <c r="J101" s="5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58"/>
      <c r="I102" s="58"/>
      <c r="J102" s="5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58"/>
      <c r="I103" s="58"/>
      <c r="J103" s="5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58"/>
      <c r="I104" s="58"/>
      <c r="J104" s="5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58"/>
      <c r="I105" s="58"/>
      <c r="J105" s="5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58"/>
      <c r="I106" s="58"/>
      <c r="J106" s="5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58"/>
      <c r="I107" s="58"/>
      <c r="J107" s="5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58"/>
      <c r="I108" s="58"/>
      <c r="J108" s="5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58"/>
      <c r="I109" s="58"/>
      <c r="J109" s="5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58"/>
      <c r="I110" s="58"/>
      <c r="J110" s="5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58"/>
      <c r="I111" s="58"/>
      <c r="J111" s="5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58"/>
      <c r="I112" s="58"/>
      <c r="J112" s="5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58"/>
      <c r="I113" s="58"/>
      <c r="J113" s="5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58"/>
      <c r="I114" s="58"/>
      <c r="J114" s="5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58"/>
      <c r="I115" s="58"/>
      <c r="J115" s="5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58"/>
      <c r="I116" s="58"/>
      <c r="J116" s="5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58"/>
      <c r="I117" s="58"/>
      <c r="J117" s="5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58"/>
      <c r="I118" s="58"/>
      <c r="J118" s="5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58"/>
      <c r="I119" s="58"/>
      <c r="J119" s="5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58"/>
      <c r="I120" s="58"/>
      <c r="J120" s="5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58"/>
      <c r="I121" s="58"/>
      <c r="J121" s="5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58"/>
      <c r="I122" s="58"/>
      <c r="J122" s="5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58"/>
      <c r="I123" s="58"/>
      <c r="J123" s="5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58"/>
      <c r="I124" s="58"/>
      <c r="J124" s="5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58"/>
      <c r="I125" s="58"/>
      <c r="J125" s="5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58"/>
      <c r="I126" s="58"/>
      <c r="J126" s="5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58"/>
      <c r="I127" s="58"/>
      <c r="J127" s="5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58"/>
      <c r="I128" s="58"/>
      <c r="J128" s="5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58"/>
      <c r="I129" s="58"/>
      <c r="J129" s="5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58"/>
      <c r="I130" s="58"/>
      <c r="J130" s="5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58"/>
      <c r="I131" s="58"/>
      <c r="J131" s="5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58"/>
      <c r="I132" s="58"/>
      <c r="J132" s="5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58"/>
      <c r="I133" s="58"/>
      <c r="J133" s="5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58"/>
      <c r="I134" s="58"/>
      <c r="J134" s="5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58"/>
      <c r="I135" s="58"/>
      <c r="J135" s="5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58"/>
      <c r="I136" s="58"/>
      <c r="J136" s="5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58"/>
      <c r="I137" s="58"/>
      <c r="J137" s="5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58"/>
      <c r="I138" s="58"/>
      <c r="J138" s="5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58"/>
      <c r="I139" s="58"/>
      <c r="J139" s="5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58"/>
      <c r="I140" s="58"/>
      <c r="J140" s="5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58"/>
      <c r="I141" s="58"/>
      <c r="J141" s="5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58"/>
      <c r="I142" s="58"/>
      <c r="J142" s="5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58"/>
      <c r="I143" s="58"/>
      <c r="J143" s="5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58"/>
      <c r="I144" s="58"/>
      <c r="J144" s="5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58"/>
      <c r="I145" s="58"/>
      <c r="J145" s="5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58"/>
      <c r="I146" s="58"/>
      <c r="J146" s="5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58"/>
      <c r="I147" s="58"/>
      <c r="J147" s="5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58"/>
      <c r="I148" s="58"/>
      <c r="J148" s="5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58"/>
      <c r="I149" s="58"/>
      <c r="J149" s="5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58"/>
      <c r="I150" s="58"/>
      <c r="J150" s="5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58"/>
      <c r="I151" s="58"/>
      <c r="J151" s="5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58"/>
      <c r="I152" s="58"/>
      <c r="J152" s="5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58"/>
      <c r="I153" s="58"/>
      <c r="J153" s="5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58"/>
      <c r="I154" s="58"/>
      <c r="J154" s="5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58"/>
      <c r="I155" s="58"/>
      <c r="J155" s="5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58"/>
      <c r="I156" s="58"/>
      <c r="J156" s="5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58"/>
      <c r="I157" s="58"/>
      <c r="J157" s="5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58"/>
      <c r="I158" s="58"/>
      <c r="J158" s="5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58"/>
      <c r="I159" s="58"/>
      <c r="J159" s="5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58"/>
      <c r="I160" s="58"/>
      <c r="J160" s="5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58"/>
      <c r="I161" s="58"/>
      <c r="J161" s="5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58"/>
      <c r="I162" s="58"/>
      <c r="J162" s="5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58"/>
      <c r="I163" s="58"/>
      <c r="J163" s="5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58"/>
      <c r="I164" s="58"/>
      <c r="J164" s="5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58"/>
      <c r="I165" s="58"/>
      <c r="J165" s="5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58"/>
      <c r="I166" s="58"/>
      <c r="J166" s="5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58"/>
      <c r="I167" s="58"/>
      <c r="J167" s="5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58"/>
      <c r="I168" s="58"/>
      <c r="J168" s="5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58"/>
      <c r="I169" s="58"/>
      <c r="J169" s="5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58"/>
      <c r="I170" s="58"/>
      <c r="J170" s="5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58"/>
      <c r="I171" s="58"/>
      <c r="J171" s="5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58"/>
      <c r="I172" s="58"/>
      <c r="J172" s="5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58"/>
      <c r="I173" s="58"/>
      <c r="J173" s="5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58"/>
      <c r="I174" s="58"/>
      <c r="J174" s="5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58"/>
      <c r="I175" s="58"/>
      <c r="J175" s="5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58"/>
      <c r="I176" s="58"/>
      <c r="J176" s="5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58"/>
      <c r="I177" s="58"/>
      <c r="J177" s="5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58"/>
      <c r="I178" s="58"/>
      <c r="J178" s="5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58"/>
      <c r="I179" s="58"/>
      <c r="J179" s="5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58"/>
      <c r="I180" s="58"/>
      <c r="J180" s="5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58"/>
      <c r="I181" s="58"/>
      <c r="J181" s="5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58"/>
      <c r="I182" s="58"/>
      <c r="J182" s="5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58"/>
      <c r="I183" s="58"/>
      <c r="J183" s="5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58"/>
      <c r="I184" s="58"/>
      <c r="J184" s="5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58"/>
      <c r="I185" s="58"/>
      <c r="J185" s="5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58"/>
      <c r="I186" s="58"/>
      <c r="J186" s="5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58"/>
      <c r="I187" s="58"/>
      <c r="J187" s="5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58"/>
      <c r="I188" s="58"/>
      <c r="J188" s="5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58"/>
      <c r="I189" s="58"/>
      <c r="J189" s="5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58"/>
      <c r="I190" s="58"/>
      <c r="J190" s="5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58"/>
      <c r="I191" s="58"/>
      <c r="J191" s="5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58"/>
      <c r="I192" s="58"/>
      <c r="J192" s="5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58"/>
      <c r="I193" s="58"/>
      <c r="J193" s="5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58"/>
      <c r="I194" s="58"/>
      <c r="J194" s="5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58"/>
      <c r="I195" s="58"/>
      <c r="J195" s="5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58"/>
      <c r="I196" s="58"/>
      <c r="J196" s="5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58"/>
      <c r="I197" s="58"/>
      <c r="J197" s="5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58"/>
      <c r="I198" s="58"/>
      <c r="J198" s="5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58"/>
      <c r="I199" s="58"/>
      <c r="J199" s="5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58"/>
      <c r="I200" s="58"/>
      <c r="J200" s="5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58"/>
      <c r="I201" s="58"/>
      <c r="J201" s="5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58"/>
      <c r="I202" s="58"/>
      <c r="J202" s="5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58"/>
      <c r="I203" s="58"/>
      <c r="J203" s="5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58"/>
      <c r="I204" s="58"/>
      <c r="J204" s="5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58"/>
      <c r="I205" s="58"/>
      <c r="J205" s="5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58"/>
      <c r="I206" s="58"/>
      <c r="J206" s="5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58"/>
      <c r="I207" s="58"/>
      <c r="J207" s="5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58"/>
      <c r="I208" s="58"/>
      <c r="J208" s="5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58"/>
      <c r="I209" s="58"/>
      <c r="J209" s="5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58"/>
      <c r="I210" s="58"/>
      <c r="J210" s="5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58"/>
      <c r="I211" s="58"/>
      <c r="J211" s="5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58"/>
      <c r="I212" s="58"/>
      <c r="J212" s="5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58"/>
      <c r="I213" s="58"/>
      <c r="J213" s="5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58"/>
      <c r="I214" s="58"/>
      <c r="J214" s="5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58"/>
      <c r="I215" s="58"/>
      <c r="J215" s="5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58"/>
      <c r="I216" s="58"/>
      <c r="J216" s="5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58"/>
      <c r="I217" s="58"/>
      <c r="J217" s="5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58"/>
      <c r="I218" s="58"/>
      <c r="J218" s="5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58"/>
      <c r="I219" s="58"/>
      <c r="J219" s="5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58"/>
      <c r="I220" s="58"/>
      <c r="J220" s="5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58"/>
      <c r="I221" s="58"/>
      <c r="J221" s="5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58"/>
      <c r="I222" s="58"/>
      <c r="J222" s="5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58"/>
      <c r="I223" s="58"/>
      <c r="J223" s="5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58"/>
      <c r="I224" s="58"/>
      <c r="J224" s="5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58"/>
      <c r="I225" s="58"/>
      <c r="J225" s="5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58"/>
      <c r="I226" s="58"/>
      <c r="J226" s="5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58"/>
      <c r="I227" s="58"/>
      <c r="J227" s="5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58"/>
      <c r="I228" s="58"/>
      <c r="J228" s="5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58"/>
      <c r="I229" s="58"/>
      <c r="J229" s="5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58"/>
      <c r="I230" s="58"/>
      <c r="J230" s="5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58"/>
      <c r="I231" s="58"/>
      <c r="J231" s="5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58"/>
      <c r="I232" s="58"/>
      <c r="J232" s="5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58"/>
      <c r="I233" s="58"/>
      <c r="J233" s="5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58"/>
      <c r="I234" s="58"/>
      <c r="J234" s="5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3">
    <mergeCell ref="D27:G27"/>
    <mergeCell ref="C28:G28"/>
    <mergeCell ref="E16:G16"/>
    <mergeCell ref="D17:G17"/>
    <mergeCell ref="E19:G19"/>
    <mergeCell ref="D20:G20"/>
    <mergeCell ref="E22:G22"/>
    <mergeCell ref="D23:G23"/>
    <mergeCell ref="E26:G26"/>
    <mergeCell ref="C15:C27"/>
    <mergeCell ref="D15:D16"/>
    <mergeCell ref="D18:D19"/>
    <mergeCell ref="D21:D22"/>
    <mergeCell ref="D24:D26"/>
    <mergeCell ref="D2:K2"/>
    <mergeCell ref="E4:E8"/>
    <mergeCell ref="F8:G8"/>
    <mergeCell ref="E9:E10"/>
    <mergeCell ref="F10:G10"/>
    <mergeCell ref="D4:D11"/>
    <mergeCell ref="E11:G11"/>
    <mergeCell ref="B13:K13"/>
    <mergeCell ref="B15:B28"/>
  </mergeCells>
  <phoneticPr fontId="13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한정현</dc:creator>
  <cp:lastModifiedBy>한정현</cp:lastModifiedBy>
  <dcterms:created xsi:type="dcterms:W3CDTF">2022-12-22T14:32:28Z</dcterms:created>
  <dcterms:modified xsi:type="dcterms:W3CDTF">2022-12-22T14:32:28Z</dcterms:modified>
</cp:coreProperties>
</file>