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최수용\Desktop\22년도4분기기층\"/>
    </mc:Choice>
  </mc:AlternateContent>
  <xr:revisionPtr revIDLastSave="0" documentId="8_{88627CF7-1F34-401E-96B0-232B55257F87}" xr6:coauthVersionLast="36" xr6:coauthVersionMax="36" xr10:uidLastSave="{00000000-0000-0000-0000-000000000000}"/>
  <bookViews>
    <workbookView xWindow="0" yWindow="0" windowWidth="17256" windowHeight="5472" xr2:uid="{00000000-000D-0000-FFFF-FFFF00000000}"/>
  </bookViews>
  <sheets>
    <sheet name="기층 기구" sheetId="1" r:id="rId1"/>
  </sheets>
  <calcPr calcId="191029"/>
  <fileRecoveryPr repairLoad="1"/>
</workbook>
</file>

<file path=xl/calcChain.xml><?xml version="1.0" encoding="utf-8"?>
<calcChain xmlns="http://schemas.openxmlformats.org/spreadsheetml/2006/main">
  <c r="H20" i="1" l="1"/>
  <c r="J5" i="1" l="1"/>
  <c r="J6" i="1"/>
  <c r="J7" i="1"/>
  <c r="H8" i="1"/>
  <c r="H35" i="1" s="1"/>
  <c r="I8" i="1"/>
  <c r="J9" i="1"/>
  <c r="H10" i="1"/>
  <c r="H40" i="1" s="1"/>
  <c r="I10" i="1"/>
  <c r="I40" i="1" s="1"/>
  <c r="J11" i="1"/>
  <c r="H12" i="1"/>
  <c r="I12" i="1"/>
  <c r="J17" i="1"/>
  <c r="H18" i="1"/>
  <c r="H19" i="1" s="1"/>
  <c r="I18" i="1"/>
  <c r="I19" i="1" s="1"/>
  <c r="I20" i="1" s="1"/>
  <c r="H36" i="1"/>
  <c r="I36" i="1"/>
  <c r="H41" i="1"/>
  <c r="I41" i="1"/>
  <c r="H46" i="1"/>
  <c r="I46" i="1"/>
  <c r="J36" i="1" l="1"/>
  <c r="J12" i="1"/>
  <c r="J46" i="1"/>
  <c r="J41" i="1"/>
  <c r="J8" i="1"/>
  <c r="J40" i="1"/>
  <c r="I35" i="1"/>
  <c r="J35" i="1" s="1"/>
  <c r="H42" i="1"/>
  <c r="J18" i="1"/>
  <c r="I42" i="1"/>
  <c r="H37" i="1"/>
  <c r="J19" i="1"/>
  <c r="H13" i="1"/>
  <c r="H27" i="1" s="1"/>
  <c r="J10" i="1"/>
  <c r="I13" i="1"/>
  <c r="I45" i="1"/>
  <c r="H45" i="1"/>
  <c r="H47" i="1" s="1"/>
  <c r="H28" i="1" l="1"/>
  <c r="H29" i="1" s="1"/>
  <c r="I37" i="1"/>
  <c r="J37" i="1" s="1"/>
  <c r="J45" i="1"/>
  <c r="I47" i="1"/>
  <c r="I27" i="1"/>
  <c r="J13" i="1"/>
  <c r="I28" i="1" l="1"/>
  <c r="J28" i="1" s="1"/>
  <c r="J20" i="1"/>
  <c r="J27" i="1"/>
  <c r="I29" i="1" l="1"/>
  <c r="J29" i="1" s="1"/>
</calcChain>
</file>

<file path=xl/sharedStrings.xml><?xml version="1.0" encoding="utf-8"?>
<sst xmlns="http://schemas.openxmlformats.org/spreadsheetml/2006/main" count="83" uniqueCount="48">
  <si>
    <t>수입</t>
  </si>
  <si>
    <t>기구명</t>
  </si>
  <si>
    <t>출처</t>
  </si>
  <si>
    <t>항목</t>
  </si>
  <si>
    <t>코드</t>
  </si>
  <si>
    <t>전년도 동분기 결산</t>
  </si>
  <si>
    <t>당해년도 예산</t>
  </si>
  <si>
    <t>비율</t>
  </si>
  <si>
    <t>비고</t>
  </si>
  <si>
    <t>학생</t>
  </si>
  <si>
    <t>기층 예산 이월금</t>
  </si>
  <si>
    <t>-</t>
  </si>
  <si>
    <t>과비 이월금</t>
  </si>
  <si>
    <t>예금결산이자</t>
  </si>
  <si>
    <t>계</t>
  </si>
  <si>
    <t>본회계</t>
  </si>
  <si>
    <t>자치</t>
  </si>
  <si>
    <t>CA</t>
  </si>
  <si>
    <t>총계</t>
  </si>
  <si>
    <t>지출</t>
  </si>
  <si>
    <t>담당</t>
  </si>
  <si>
    <t>소항목</t>
  </si>
  <si>
    <t>세부항목</t>
  </si>
  <si>
    <t>당해연도 예산</t>
  </si>
  <si>
    <t xml:space="preserve">비고 </t>
  </si>
  <si>
    <t>합계</t>
  </si>
  <si>
    <t>전체 대항목 총계</t>
  </si>
  <si>
    <t>전년도</t>
  </si>
  <si>
    <t>당해년도</t>
  </si>
  <si>
    <t>전년도 대비</t>
  </si>
  <si>
    <t>잔액</t>
  </si>
  <si>
    <t>AA</t>
    <phoneticPr fontId="3" type="noConversion"/>
  </si>
  <si>
    <t>AB</t>
    <phoneticPr fontId="3" type="noConversion"/>
  </si>
  <si>
    <t>AC</t>
    <phoneticPr fontId="3" type="noConversion"/>
  </si>
  <si>
    <t>-</t>
    <phoneticPr fontId="3" type="noConversion"/>
  </si>
  <si>
    <t>4분기 이월금</t>
    <phoneticPr fontId="3" type="noConversion"/>
  </si>
  <si>
    <t>작년에는 기층/과비 구분 없이 작성하였음</t>
    <phoneticPr fontId="3" type="noConversion"/>
  </si>
  <si>
    <t>학생</t>
    <phoneticPr fontId="3" type="noConversion"/>
  </si>
  <si>
    <t>본회계</t>
    <phoneticPr fontId="3" type="noConversion"/>
  </si>
  <si>
    <t>자치</t>
    <phoneticPr fontId="3" type="noConversion"/>
  </si>
  <si>
    <r>
      <t>2022</t>
    </r>
    <r>
      <rPr>
        <sz val="10"/>
        <color rgb="FF000000"/>
        <rFont val="맑은 고딕"/>
        <family val="3"/>
        <charset val="129"/>
      </rPr>
      <t>년도 상반기부터 학생/자치 분리 시작</t>
    </r>
    <phoneticPr fontId="3" type="noConversion"/>
  </si>
  <si>
    <t>운영위원회</t>
    <phoneticPr fontId="3" type="noConversion"/>
  </si>
  <si>
    <t>사무비품 구입</t>
    <phoneticPr fontId="3" type="noConversion"/>
  </si>
  <si>
    <t>사무비품</t>
    <phoneticPr fontId="3" type="noConversion"/>
  </si>
  <si>
    <t>A1</t>
    <phoneticPr fontId="3" type="noConversion"/>
  </si>
  <si>
    <r>
      <t>KAIST 기계공학과</t>
    </r>
    <r>
      <rPr>
        <sz val="10"/>
        <rFont val="맑은 고딕"/>
        <family val="3"/>
        <charset val="129"/>
      </rPr>
      <t xml:space="preserve"> 학생회</t>
    </r>
    <phoneticPr fontId="3" type="noConversion"/>
  </si>
  <si>
    <t>본회계 이월금</t>
    <phoneticPr fontId="3" type="noConversion"/>
  </si>
  <si>
    <t>BA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</si>
</sst>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₩-412]#,##0"/>
    <numFmt numFmtId="177" formatCode="0.0%"/>
    <numFmt numFmtId="178" formatCode="&quot;₩&quot;#,##0"/>
  </numFmts>
  <fonts count="8" x14ac:knownFonts="1">
    <font>
      <sz val="10"/>
      <color rgb="FF000000"/>
      <name val="Arial"/>
    </font>
    <font>
      <b/>
      <sz val="10"/>
      <color rgb="FF000000"/>
      <name val="Arial"/>
    </font>
    <font>
      <sz val="10"/>
      <name val="Arial"/>
    </font>
    <font>
      <sz val="8"/>
      <name val="돋움"/>
      <family val="3"/>
      <charset val="129"/>
    </font>
    <font>
      <sz val="10"/>
      <color rgb="FF000000"/>
      <name val="맑은 고딕"/>
      <family val="3"/>
      <charset val="129"/>
    </font>
    <font>
      <sz val="10"/>
      <color rgb="FF000000"/>
      <name val="Arial"/>
      <family val="2"/>
    </font>
    <font>
      <sz val="10"/>
      <name val="맑은 고딕"/>
      <family val="3"/>
      <charset val="129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B7B7B7"/>
        <bgColor rgb="FFB7B7B7"/>
      </patternFill>
    </fill>
    <fill>
      <patternFill patternType="solid">
        <fgColor rgb="FFD9D9D9"/>
        <bgColor rgb="FFD9D9D9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8"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176" fontId="1" fillId="0" borderId="5" xfId="0" applyNumberFormat="1" applyFont="1" applyBorder="1" applyAlignment="1">
      <alignment horizontal="center" vertical="center" wrapText="1"/>
    </xf>
    <xf numFmtId="176" fontId="1" fillId="0" borderId="5" xfId="0" applyNumberFormat="1" applyFont="1" applyBorder="1" applyAlignment="1">
      <alignment horizontal="center" vertical="center" wrapText="1"/>
    </xf>
    <xf numFmtId="177" fontId="1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 wrapText="1"/>
    </xf>
    <xf numFmtId="10" fontId="0" fillId="0" borderId="5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76" fontId="1" fillId="3" borderId="5" xfId="0" applyNumberFormat="1" applyFont="1" applyFill="1" applyBorder="1" applyAlignment="1">
      <alignment horizontal="center" vertical="center"/>
    </xf>
    <xf numFmtId="176" fontId="1" fillId="3" borderId="5" xfId="0" applyNumberFormat="1" applyFont="1" applyFill="1" applyBorder="1" applyAlignment="1">
      <alignment horizontal="center" vertical="center" wrapText="1"/>
    </xf>
    <xf numFmtId="10" fontId="1" fillId="3" borderId="5" xfId="0" applyNumberFormat="1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176" fontId="1" fillId="4" borderId="5" xfId="0" applyNumberFormat="1" applyFont="1" applyFill="1" applyBorder="1" applyAlignment="1">
      <alignment horizontal="center"/>
    </xf>
    <xf numFmtId="176" fontId="1" fillId="4" borderId="5" xfId="0" applyNumberFormat="1" applyFont="1" applyFill="1" applyBorder="1" applyAlignment="1">
      <alignment horizontal="center" vertical="center"/>
    </xf>
    <xf numFmtId="10" fontId="1" fillId="4" borderId="5" xfId="0" applyNumberFormat="1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0" fontId="1" fillId="0" borderId="9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0" fontId="1" fillId="5" borderId="5" xfId="0" applyNumberFormat="1" applyFont="1" applyFill="1" applyBorder="1" applyAlignment="1">
      <alignment horizontal="center" vertical="center"/>
    </xf>
    <xf numFmtId="177" fontId="0" fillId="5" borderId="5" xfId="0" applyNumberFormat="1" applyFont="1" applyFill="1" applyBorder="1" applyAlignment="1">
      <alignment horizontal="center" vertical="center"/>
    </xf>
    <xf numFmtId="176" fontId="1" fillId="5" borderId="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178" fontId="1" fillId="3" borderId="5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178" fontId="1" fillId="4" borderId="5" xfId="0" applyNumberFormat="1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 vertical="center"/>
    </xf>
    <xf numFmtId="176" fontId="1" fillId="6" borderId="5" xfId="0" applyNumberFormat="1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176" fontId="1" fillId="8" borderId="5" xfId="0" applyNumberFormat="1" applyFont="1" applyFill="1" applyBorder="1" applyAlignment="1">
      <alignment horizontal="center" vertical="center"/>
    </xf>
    <xf numFmtId="10" fontId="0" fillId="8" borderId="5" xfId="0" applyNumberFormat="1" applyFont="1" applyFill="1" applyBorder="1" applyAlignment="1">
      <alignment horizontal="center" vertical="center"/>
    </xf>
    <xf numFmtId="10" fontId="0" fillId="2" borderId="5" xfId="0" applyNumberFormat="1" applyFont="1" applyFill="1" applyBorder="1" applyAlignment="1">
      <alignment horizontal="center"/>
    </xf>
    <xf numFmtId="10" fontId="0" fillId="8" borderId="5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0" fontId="2" fillId="0" borderId="7" xfId="0" applyFont="1" applyBorder="1"/>
    <xf numFmtId="0" fontId="2" fillId="0" borderId="8" xfId="0" applyFont="1" applyBorder="1"/>
    <xf numFmtId="0" fontId="1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76" fontId="1" fillId="5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78" fontId="5" fillId="0" borderId="5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C698"/>
  <sheetViews>
    <sheetView tabSelected="1" topLeftCell="F5" zoomScale="83" workbookViewId="0">
      <selection activeCell="K9" sqref="K9"/>
    </sheetView>
  </sheetViews>
  <sheetFormatPr defaultColWidth="12.6640625" defaultRowHeight="15.75" customHeight="1" x14ac:dyDescent="0.25"/>
  <cols>
    <col min="4" max="4" width="22.21875" customWidth="1"/>
    <col min="5" max="5" width="12.88671875" customWidth="1"/>
    <col min="6" max="6" width="29.109375" customWidth="1"/>
    <col min="8" max="8" width="15.44140625" customWidth="1"/>
    <col min="9" max="9" width="13.21875" customWidth="1"/>
    <col min="10" max="11" width="13.109375" customWidth="1"/>
  </cols>
  <sheetData>
    <row r="1" spans="1:29" ht="15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5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.75" customHeight="1" x14ac:dyDescent="0.25">
      <c r="A3" s="1"/>
      <c r="B3" s="1"/>
      <c r="C3" s="2"/>
      <c r="D3" s="49" t="s">
        <v>0</v>
      </c>
      <c r="E3" s="50"/>
      <c r="F3" s="50"/>
      <c r="G3" s="50"/>
      <c r="H3" s="50"/>
      <c r="I3" s="50"/>
      <c r="J3" s="50"/>
      <c r="K3" s="5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5.75" customHeight="1" x14ac:dyDescent="0.25">
      <c r="A4" s="1"/>
      <c r="B4" s="1"/>
      <c r="C4" s="2"/>
      <c r="D4" s="3" t="s">
        <v>1</v>
      </c>
      <c r="E4" s="3" t="s">
        <v>2</v>
      </c>
      <c r="F4" s="3" t="s">
        <v>3</v>
      </c>
      <c r="G4" s="3" t="s">
        <v>4</v>
      </c>
      <c r="H4" s="4" t="s">
        <v>5</v>
      </c>
      <c r="I4" s="5" t="s">
        <v>6</v>
      </c>
      <c r="J4" s="6" t="s">
        <v>7</v>
      </c>
      <c r="K4" s="3" t="s">
        <v>8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5.75" customHeight="1" x14ac:dyDescent="0.25">
      <c r="A5" s="1"/>
      <c r="B5" s="1"/>
      <c r="C5" s="2"/>
      <c r="D5" s="77" t="s">
        <v>45</v>
      </c>
      <c r="E5" s="69" t="s">
        <v>37</v>
      </c>
      <c r="F5" s="7" t="s">
        <v>10</v>
      </c>
      <c r="G5" s="65" t="s">
        <v>31</v>
      </c>
      <c r="H5" s="12">
        <v>2873805</v>
      </c>
      <c r="I5" s="10">
        <v>763181</v>
      </c>
      <c r="J5" s="11">
        <f t="shared" ref="J5:J13" si="0">IFERROR(I5/H5,"-%")</f>
        <v>0.26556464339090508</v>
      </c>
      <c r="K5" s="68" t="s">
        <v>36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.75" customHeight="1" x14ac:dyDescent="0.25">
      <c r="A6" s="1"/>
      <c r="B6" s="1"/>
      <c r="C6" s="2"/>
      <c r="D6" s="70"/>
      <c r="E6" s="70"/>
      <c r="F6" s="7" t="s">
        <v>12</v>
      </c>
      <c r="G6" s="65" t="s">
        <v>32</v>
      </c>
      <c r="H6" s="12" t="s">
        <v>11</v>
      </c>
      <c r="I6" s="10">
        <v>1916050</v>
      </c>
      <c r="J6" s="11" t="str">
        <f t="shared" si="0"/>
        <v>-%</v>
      </c>
      <c r="K6" s="8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.75" customHeight="1" x14ac:dyDescent="0.25">
      <c r="A7" s="1"/>
      <c r="B7" s="1"/>
      <c r="C7" s="2"/>
      <c r="D7" s="70"/>
      <c r="E7" s="70"/>
      <c r="F7" s="7" t="s">
        <v>13</v>
      </c>
      <c r="G7" s="65" t="s">
        <v>33</v>
      </c>
      <c r="H7" s="66">
        <v>640</v>
      </c>
      <c r="I7" s="10">
        <v>700</v>
      </c>
      <c r="J7" s="11">
        <f t="shared" si="0"/>
        <v>1.09375</v>
      </c>
      <c r="K7" s="13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.75" customHeight="1" x14ac:dyDescent="0.25">
      <c r="A8" s="1"/>
      <c r="B8" s="1"/>
      <c r="C8" s="2"/>
      <c r="D8" s="70"/>
      <c r="E8" s="71"/>
      <c r="F8" s="54" t="s">
        <v>14</v>
      </c>
      <c r="G8" s="64"/>
      <c r="H8" s="14">
        <f>SUM(H5:H7)</f>
        <v>2874445</v>
      </c>
      <c r="I8" s="15">
        <f>SUM(I5:I7)</f>
        <v>2679931</v>
      </c>
      <c r="J8" s="16">
        <f t="shared" si="0"/>
        <v>0.93232989324895765</v>
      </c>
      <c r="K8" s="1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5.75" customHeight="1" x14ac:dyDescent="0.25">
      <c r="A9" s="1"/>
      <c r="B9" s="1"/>
      <c r="C9" s="2"/>
      <c r="D9" s="70"/>
      <c r="E9" s="69" t="s">
        <v>38</v>
      </c>
      <c r="F9" s="67" t="s">
        <v>46</v>
      </c>
      <c r="G9" s="65" t="s">
        <v>47</v>
      </c>
      <c r="H9" s="66" t="s">
        <v>34</v>
      </c>
      <c r="I9" s="66" t="s">
        <v>34</v>
      </c>
      <c r="J9" s="11" t="str">
        <f t="shared" si="0"/>
        <v>-%</v>
      </c>
      <c r="K9" s="13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5.75" customHeight="1" x14ac:dyDescent="0.25">
      <c r="A10" s="1"/>
      <c r="B10" s="1"/>
      <c r="C10" s="2"/>
      <c r="D10" s="70"/>
      <c r="E10" s="71"/>
      <c r="F10" s="54" t="s">
        <v>14</v>
      </c>
      <c r="G10" s="64"/>
      <c r="H10" s="14">
        <f>SUM(H9:H9)</f>
        <v>0</v>
      </c>
      <c r="I10" s="14">
        <f>SUM(I9:I9)</f>
        <v>0</v>
      </c>
      <c r="J10" s="16" t="str">
        <f t="shared" si="0"/>
        <v>-%</v>
      </c>
      <c r="K10" s="1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5.75" customHeight="1" x14ac:dyDescent="0.25">
      <c r="A11" s="1"/>
      <c r="B11" s="1"/>
      <c r="C11" s="2"/>
      <c r="D11" s="70"/>
      <c r="E11" s="69" t="s">
        <v>39</v>
      </c>
      <c r="F11" s="67" t="s">
        <v>35</v>
      </c>
      <c r="G11" s="8" t="s">
        <v>17</v>
      </c>
      <c r="H11" s="66" t="s">
        <v>34</v>
      </c>
      <c r="I11" s="10">
        <v>402797</v>
      </c>
      <c r="J11" s="11" t="str">
        <f t="shared" si="0"/>
        <v>-%</v>
      </c>
      <c r="K11" s="72" t="s">
        <v>40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5.75" customHeight="1" x14ac:dyDescent="0.25">
      <c r="A12" s="1"/>
      <c r="B12" s="1"/>
      <c r="C12" s="2"/>
      <c r="D12" s="70"/>
      <c r="E12" s="71"/>
      <c r="F12" s="54" t="s">
        <v>14</v>
      </c>
      <c r="G12" s="64"/>
      <c r="H12" s="14">
        <f>SUM(H11:H11)</f>
        <v>0</v>
      </c>
      <c r="I12" s="14">
        <f>SUM(I11:I11)</f>
        <v>402797</v>
      </c>
      <c r="J12" s="16" t="str">
        <f t="shared" si="0"/>
        <v>-%</v>
      </c>
      <c r="K12" s="1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5.75" customHeight="1" x14ac:dyDescent="0.25">
      <c r="A13" s="1"/>
      <c r="B13" s="1"/>
      <c r="C13" s="2"/>
      <c r="D13" s="71"/>
      <c r="E13" s="55" t="s">
        <v>18</v>
      </c>
      <c r="F13" s="62"/>
      <c r="G13" s="63"/>
      <c r="H13" s="18">
        <f>SUM(H8,H10,H12)</f>
        <v>2874445</v>
      </c>
      <c r="I13" s="19">
        <f>SUM(I8,I10,I12)</f>
        <v>3082728</v>
      </c>
      <c r="J13" s="20">
        <f t="shared" si="0"/>
        <v>1.0724602488480386</v>
      </c>
      <c r="K13" s="2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5.75" customHeight="1" x14ac:dyDescent="0.25">
      <c r="A14" s="1"/>
      <c r="B14" s="1"/>
      <c r="C14" s="1"/>
      <c r="D14" s="1"/>
      <c r="E14" s="1"/>
      <c r="F14" s="1"/>
      <c r="G14" s="1"/>
      <c r="H14" s="22"/>
      <c r="I14" s="23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5.75" customHeight="1" x14ac:dyDescent="0.25">
      <c r="A15" s="24"/>
      <c r="B15" s="56" t="s">
        <v>19</v>
      </c>
      <c r="C15" s="50"/>
      <c r="D15" s="50"/>
      <c r="E15" s="50"/>
      <c r="F15" s="50"/>
      <c r="G15" s="50"/>
      <c r="H15" s="50"/>
      <c r="I15" s="50"/>
      <c r="J15" s="50"/>
      <c r="K15" s="5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5.75" customHeight="1" x14ac:dyDescent="0.25">
      <c r="A16" s="24"/>
      <c r="B16" s="25" t="s">
        <v>1</v>
      </c>
      <c r="C16" s="26" t="s">
        <v>20</v>
      </c>
      <c r="D16" s="26" t="s">
        <v>21</v>
      </c>
      <c r="E16" s="26" t="s">
        <v>2</v>
      </c>
      <c r="F16" s="26" t="s">
        <v>22</v>
      </c>
      <c r="G16" s="27" t="s">
        <v>4</v>
      </c>
      <c r="H16" s="27" t="s">
        <v>5</v>
      </c>
      <c r="I16" s="27" t="s">
        <v>23</v>
      </c>
      <c r="J16" s="28" t="s">
        <v>7</v>
      </c>
      <c r="K16" s="29" t="s">
        <v>24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5.6" x14ac:dyDescent="0.35">
      <c r="A17" s="24"/>
      <c r="B17" s="77" t="s">
        <v>45</v>
      </c>
      <c r="C17" s="73" t="s">
        <v>41</v>
      </c>
      <c r="D17" s="73" t="s">
        <v>42</v>
      </c>
      <c r="E17" s="74" t="s">
        <v>39</v>
      </c>
      <c r="F17" s="74" t="s">
        <v>43</v>
      </c>
      <c r="G17" s="75" t="s">
        <v>44</v>
      </c>
      <c r="H17" s="76" t="s">
        <v>34</v>
      </c>
      <c r="I17" s="76">
        <v>10000</v>
      </c>
      <c r="J17" s="11" t="str">
        <f t="shared" ref="J17:J20" si="1">IFERROR(I17/H17,"-%")</f>
        <v>-%</v>
      </c>
      <c r="K17" s="36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</row>
    <row r="18" spans="1:29" ht="13.2" x14ac:dyDescent="0.25">
      <c r="A18" s="24"/>
      <c r="B18" s="70"/>
      <c r="C18" s="52"/>
      <c r="D18" s="53"/>
      <c r="E18" s="58" t="s">
        <v>14</v>
      </c>
      <c r="F18" s="60"/>
      <c r="G18" s="61"/>
      <c r="H18" s="34">
        <f t="shared" ref="H18:I18" si="2">SUM(H17)</f>
        <v>0</v>
      </c>
      <c r="I18" s="34">
        <f t="shared" si="2"/>
        <v>10000</v>
      </c>
      <c r="J18" s="16" t="str">
        <f t="shared" si="1"/>
        <v>-%</v>
      </c>
      <c r="K18" s="3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3.2" x14ac:dyDescent="0.25">
      <c r="A19" s="24"/>
      <c r="B19" s="70"/>
      <c r="C19" s="53"/>
      <c r="D19" s="57" t="s">
        <v>25</v>
      </c>
      <c r="E19" s="50"/>
      <c r="F19" s="50"/>
      <c r="G19" s="51"/>
      <c r="H19" s="32">
        <f t="shared" ref="H19:I19" si="3">SUM(H18)</f>
        <v>0</v>
      </c>
      <c r="I19" s="32">
        <f t="shared" si="3"/>
        <v>10000</v>
      </c>
      <c r="J19" s="30" t="str">
        <f t="shared" si="1"/>
        <v>-%</v>
      </c>
      <c r="K19" s="31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</row>
    <row r="20" spans="1:29" ht="13.2" x14ac:dyDescent="0.25">
      <c r="A20" s="24"/>
      <c r="B20" s="71"/>
      <c r="C20" s="59" t="s">
        <v>18</v>
      </c>
      <c r="D20" s="50"/>
      <c r="E20" s="50"/>
      <c r="F20" s="50"/>
      <c r="G20" s="51"/>
      <c r="H20" s="38">
        <f>SUM(H19)</f>
        <v>0</v>
      </c>
      <c r="I20" s="38">
        <f>SUM( I19)</f>
        <v>10000</v>
      </c>
      <c r="J20" s="20" t="str">
        <f t="shared" si="1"/>
        <v>-%</v>
      </c>
      <c r="K20" s="39" t="s">
        <v>26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3.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3.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3.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3.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3.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3.2" x14ac:dyDescent="0.25">
      <c r="A26" s="1"/>
      <c r="B26" s="1"/>
      <c r="C26" s="1"/>
      <c r="D26" s="1"/>
      <c r="E26" s="1"/>
      <c r="F26" s="1"/>
      <c r="G26" s="8" t="s">
        <v>18</v>
      </c>
      <c r="H26" s="40" t="s">
        <v>27</v>
      </c>
      <c r="I26" s="41" t="s">
        <v>28</v>
      </c>
      <c r="J26" s="42" t="s">
        <v>29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3.2" x14ac:dyDescent="0.25">
      <c r="A27" s="1"/>
      <c r="B27" s="1"/>
      <c r="C27" s="1"/>
      <c r="D27" s="1"/>
      <c r="E27" s="1"/>
      <c r="F27" s="33"/>
      <c r="G27" s="43" t="s">
        <v>0</v>
      </c>
      <c r="H27" s="9">
        <f>H13</f>
        <v>2874445</v>
      </c>
      <c r="I27" s="9">
        <f>I13</f>
        <v>3082728</v>
      </c>
      <c r="J27" s="11">
        <f t="shared" ref="J27:J29" si="4">IFERROR(I27/H27,"-%")</f>
        <v>1.0724602488480386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3.2" x14ac:dyDescent="0.25">
      <c r="A28" s="1"/>
      <c r="B28" s="1"/>
      <c r="C28" s="1"/>
      <c r="D28" s="1"/>
      <c r="E28" s="1"/>
      <c r="F28" s="33"/>
      <c r="G28" s="43" t="s">
        <v>19</v>
      </c>
      <c r="H28" s="9">
        <f t="shared" ref="H28:I28" si="5">H20</f>
        <v>0</v>
      </c>
      <c r="I28" s="9">
        <f t="shared" si="5"/>
        <v>10000</v>
      </c>
      <c r="J28" s="11" t="str">
        <f t="shared" si="4"/>
        <v>-%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3.2" x14ac:dyDescent="0.25">
      <c r="A29" s="1"/>
      <c r="B29" s="1"/>
      <c r="C29" s="1"/>
      <c r="D29" s="1"/>
      <c r="E29" s="1"/>
      <c r="F29" s="33"/>
      <c r="G29" s="44" t="s">
        <v>30</v>
      </c>
      <c r="H29" s="45">
        <f t="shared" ref="H29:I29" si="6">H27-H28</f>
        <v>2874445</v>
      </c>
      <c r="I29" s="45">
        <f t="shared" si="6"/>
        <v>3072728</v>
      </c>
      <c r="J29" s="46">
        <f t="shared" si="4"/>
        <v>1.0689813163932516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3.2" x14ac:dyDescent="0.25">
      <c r="A30" s="1"/>
      <c r="B30" s="1"/>
      <c r="C30" s="1"/>
      <c r="D30" s="1"/>
      <c r="E30" s="1"/>
      <c r="F30" s="33"/>
      <c r="G30" s="33"/>
      <c r="H30" s="33"/>
      <c r="I30" s="33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3.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3.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3.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3.2" x14ac:dyDescent="0.25">
      <c r="A34" s="1"/>
      <c r="B34" s="1"/>
      <c r="C34" s="1"/>
      <c r="D34" s="1"/>
      <c r="E34" s="1"/>
      <c r="F34" s="1"/>
      <c r="G34" s="8" t="s">
        <v>9</v>
      </c>
      <c r="H34" s="40" t="s">
        <v>27</v>
      </c>
      <c r="I34" s="41" t="s">
        <v>28</v>
      </c>
      <c r="J34" s="42" t="s">
        <v>29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3.2" x14ac:dyDescent="0.25">
      <c r="A35" s="1"/>
      <c r="B35" s="1"/>
      <c r="C35" s="1"/>
      <c r="D35" s="1"/>
      <c r="E35" s="1"/>
      <c r="F35" s="1"/>
      <c r="G35" s="43" t="s">
        <v>0</v>
      </c>
      <c r="H35" s="9">
        <f>H8</f>
        <v>2874445</v>
      </c>
      <c r="I35" s="9">
        <f>I8</f>
        <v>2679931</v>
      </c>
      <c r="J35" s="47">
        <f t="shared" ref="J35:J36" si="7">IFERROR(I35/H35,"-%")</f>
        <v>0.93232989324895765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3.2" x14ac:dyDescent="0.25">
      <c r="A36" s="1"/>
      <c r="B36" s="1"/>
      <c r="C36" s="1"/>
      <c r="D36" s="1"/>
      <c r="E36" s="1"/>
      <c r="F36" s="1"/>
      <c r="G36" s="43" t="s">
        <v>19</v>
      </c>
      <c r="H36" s="9">
        <f>SUMIF(E15:E20, "학생", H15:H20)</f>
        <v>0</v>
      </c>
      <c r="I36" s="9">
        <f>SUMIF(E15:E20, "학생", I15:I20)</f>
        <v>0</v>
      </c>
      <c r="J36" s="47" t="str">
        <f t="shared" si="7"/>
        <v>-%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3.2" x14ac:dyDescent="0.25">
      <c r="A37" s="1"/>
      <c r="B37" s="1"/>
      <c r="C37" s="1"/>
      <c r="D37" s="1"/>
      <c r="E37" s="1"/>
      <c r="F37" s="1"/>
      <c r="G37" s="44" t="s">
        <v>30</v>
      </c>
      <c r="H37" s="45">
        <f t="shared" ref="H37:I37" si="8">H35-H36</f>
        <v>2874445</v>
      </c>
      <c r="I37" s="45">
        <f t="shared" si="8"/>
        <v>2679931</v>
      </c>
      <c r="J37" s="48">
        <f>IFERROR(I37/H37, "%")</f>
        <v>0.93232989324895765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3.2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3.2" x14ac:dyDescent="0.25">
      <c r="A39" s="1"/>
      <c r="B39" s="1"/>
      <c r="C39" s="1"/>
      <c r="D39" s="1"/>
      <c r="E39" s="1"/>
      <c r="F39" s="1"/>
      <c r="G39" s="8" t="s">
        <v>15</v>
      </c>
      <c r="H39" s="40" t="s">
        <v>27</v>
      </c>
      <c r="I39" s="41" t="s">
        <v>28</v>
      </c>
      <c r="J39" s="42" t="s">
        <v>29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3.2" x14ac:dyDescent="0.25">
      <c r="A40" s="1"/>
      <c r="B40" s="1"/>
      <c r="C40" s="1"/>
      <c r="D40" s="1"/>
      <c r="E40" s="1"/>
      <c r="F40" s="1"/>
      <c r="G40" s="43" t="s">
        <v>0</v>
      </c>
      <c r="H40" s="9">
        <f>H10</f>
        <v>0</v>
      </c>
      <c r="I40" s="9">
        <f>I10</f>
        <v>0</v>
      </c>
      <c r="J40" s="11" t="str">
        <f t="shared" ref="J40:J41" si="9">IFERROR(I40/H40,"-%")</f>
        <v>-%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3.2" x14ac:dyDescent="0.25">
      <c r="A41" s="1"/>
      <c r="B41" s="1"/>
      <c r="C41" s="1"/>
      <c r="D41" s="1"/>
      <c r="E41" s="1"/>
      <c r="F41" s="1"/>
      <c r="G41" s="43" t="s">
        <v>19</v>
      </c>
      <c r="H41" s="9">
        <f>SUMIF(E15:E20, "본회계", H15:H20)</f>
        <v>0</v>
      </c>
      <c r="I41" s="9">
        <f>SUMIF(E15:E20, "본회계", I15:I20)</f>
        <v>0</v>
      </c>
      <c r="J41" s="11" t="str">
        <f t="shared" si="9"/>
        <v>-%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3.2" x14ac:dyDescent="0.25">
      <c r="A42" s="1"/>
      <c r="B42" s="1"/>
      <c r="C42" s="1"/>
      <c r="D42" s="1"/>
      <c r="E42" s="1"/>
      <c r="F42" s="1"/>
      <c r="G42" s="44" t="s">
        <v>30</v>
      </c>
      <c r="H42" s="45">
        <f t="shared" ref="H42:I42" si="10">H40-H41</f>
        <v>0</v>
      </c>
      <c r="I42" s="45">
        <f t="shared" si="10"/>
        <v>0</v>
      </c>
      <c r="J42" s="46">
        <v>1.0058823530000001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3.2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3.2" x14ac:dyDescent="0.25">
      <c r="A44" s="1"/>
      <c r="B44" s="1"/>
      <c r="C44" s="1"/>
      <c r="D44" s="1"/>
      <c r="E44" s="1"/>
      <c r="F44" s="1"/>
      <c r="G44" s="8" t="s">
        <v>16</v>
      </c>
      <c r="H44" s="40" t="s">
        <v>27</v>
      </c>
      <c r="I44" s="41" t="s">
        <v>28</v>
      </c>
      <c r="J44" s="42" t="s">
        <v>29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3.2" x14ac:dyDescent="0.25">
      <c r="A45" s="1"/>
      <c r="B45" s="1"/>
      <c r="C45" s="1"/>
      <c r="D45" s="1"/>
      <c r="E45" s="1"/>
      <c r="F45" s="1"/>
      <c r="G45" s="43" t="s">
        <v>0</v>
      </c>
      <c r="H45" s="9">
        <f>H12</f>
        <v>0</v>
      </c>
      <c r="I45" s="9">
        <f>I12</f>
        <v>402797</v>
      </c>
      <c r="J45" s="11" t="str">
        <f t="shared" ref="J45:J46" si="11">IFERROR(I45/H45,"-%")</f>
        <v>-%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3.2" x14ac:dyDescent="0.25">
      <c r="A46" s="1"/>
      <c r="B46" s="1"/>
      <c r="C46" s="1"/>
      <c r="D46" s="1"/>
      <c r="E46" s="1"/>
      <c r="F46" s="1"/>
      <c r="G46" s="43" t="s">
        <v>19</v>
      </c>
      <c r="H46" s="9">
        <f>SUMIF(E15:E20, "자치", H15:H20)</f>
        <v>0</v>
      </c>
      <c r="I46" s="9">
        <f>SUMIF(E15:E20, "자치", I15:I20)</f>
        <v>10000</v>
      </c>
      <c r="J46" s="8" t="str">
        <f t="shared" si="11"/>
        <v>-%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3.2" x14ac:dyDescent="0.25">
      <c r="A47" s="1"/>
      <c r="B47" s="1"/>
      <c r="C47" s="1"/>
      <c r="D47" s="1"/>
      <c r="E47" s="1"/>
      <c r="F47" s="1"/>
      <c r="G47" s="44" t="s">
        <v>30</v>
      </c>
      <c r="H47" s="45">
        <f t="shared" ref="H47:I47" si="12">H45-H46</f>
        <v>0</v>
      </c>
      <c r="I47" s="45">
        <f t="shared" si="12"/>
        <v>392797</v>
      </c>
      <c r="J47" s="46">
        <v>1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3.2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3.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3.2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3.2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3.2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3.2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3.2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3.2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3.2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3.2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3.2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3.2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3.2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3.2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3.2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3.2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3.2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3.2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3.2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3.2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3.2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3.2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3.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3.2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3.2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3.2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3.2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3.2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3.2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3.2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3.2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3.2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3.2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3.2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3.2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3.2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3.2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3.2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3.2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3.2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3.2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3.2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3.2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3.2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3.2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3.2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3.2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3.2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3.2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3.2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3.2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3.2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3.2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3.2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3.2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3.2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3.2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3.2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3.2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3.2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3.2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3.2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3.2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3.2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3.2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3.2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3.2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3.2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3.2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3.2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3.2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3.2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3.2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3.2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3.2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3.2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3.2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3.2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3.2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3.2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3.2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3.2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3.2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3.2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3.2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3.2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3.2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3.2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3.2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3.2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3.2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3.2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3.2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3.2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3.2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3.2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3.2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3.2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3.2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3.2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3.2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3.2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3.2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3.2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3.2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3.2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3.2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3.2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3.2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3.2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3.2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3.2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3.2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3.2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3.2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3.2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3.2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3.2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3.2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3.2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3.2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3.2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3.2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3.2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3.2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3.2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3.2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3.2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3.2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3.2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3.2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3.2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3.2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3.2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3.2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3.2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3.2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3.2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3.2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3.2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3.2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3.2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3.2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3.2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3.2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3.2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3.2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3.2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3.2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3.2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3.2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3.2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3.2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3.2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3.2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3.2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3.2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3.2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3.2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3.2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3.2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3.2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3.2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3.2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3.2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3.2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3.2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3.2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3.2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3.2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3.2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3.2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3.2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3.2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3.2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3.2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3.2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3.2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3.2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3.2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3.2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3.2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3.2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3.2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3.2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3.2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3.2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3.2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3.2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3.2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3.2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3.2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3.2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3.2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3.2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3.2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3.2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3.2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3.2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3.2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3.2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3.2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3.2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3.2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3.2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3.2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3.2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3.2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3.2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3.2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3.2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3.2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3.2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3.2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3.2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3.2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3.2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3.2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3.2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3.2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3.2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3.2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3.2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3.2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3.2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3.2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3.2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3.2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3.2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3.2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3.2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3.2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3.2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3.2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3.2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3.2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3.2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3.2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3.2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3.2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3.2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3.2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3.2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3.2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3.2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3.2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3.2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3.2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3.2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3.2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3.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3.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3.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3.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3.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3.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3.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3.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3.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3.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3.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3.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3.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3.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3.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3.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3.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3.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3.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3.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3.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3.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3.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3.2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3.2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3.2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3.2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3.2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3.2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3.2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3.2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3.2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3.2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3.2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3.2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3.2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3.2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3.2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3.2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3.2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3.2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3.2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3.2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3.2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3.2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3.2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3.2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3.2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3.2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3.2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3.2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3.2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3.2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3.2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3.2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3.2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3.2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3.2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3.2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3.2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3.2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3.2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3.2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3.2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3.2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3.2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3.2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3.2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3.2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3.2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3.2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3.2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3.2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3.2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3.2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3.2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3.2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3.2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3.2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3.2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3.2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3.2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3.2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3.2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3.2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3.2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3.2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3.2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3.2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3.2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3.2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3.2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3.2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3.2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3.2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3.2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3.2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3.2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3.2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3.2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3.2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3.2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3.2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3.2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3.2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3.2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3.2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3.2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3.2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3.2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3.2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3.2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3.2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3.2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3.2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3.2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3.2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3.2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3.2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3.2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3.2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3.2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3.2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3.2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3.2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3.2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3.2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3.2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3.2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3.2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3.2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3.2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3.2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3.2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3.2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3.2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3.2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3.2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3.2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3.2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3.2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3.2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3.2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3.2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3.2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3.2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3.2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3.2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3.2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3.2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3.2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3.2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3.2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3.2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3.2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3.2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3.2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3.2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3.2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3.2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3.2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3.2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3.2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3.2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3.2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3.2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3.2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3.2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3.2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13.2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13.2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13.2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13.2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13.2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13.2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13.2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13.2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13.2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13.2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13.2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13.2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13.2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13.2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13.2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13.2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13.2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13.2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13.2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13.2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13.2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13.2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13.2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13.2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13.2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13.2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13.2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13.2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13.2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13.2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13.2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13.2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13.2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13.2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13.2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13.2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13.2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13.2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13.2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13.2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13.2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13.2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13.2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13.2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13.2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13.2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13.2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13.2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13.2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13.2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13.2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13.2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13.2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13.2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13.2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13.2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13.2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13.2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13.2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13.2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13.2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13.2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13.2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13.2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13.2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13.2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13.2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13.2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13.2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13.2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13.2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13.2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13.2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13.2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13.2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13.2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13.2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13.2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13.2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13.2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13.2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13.2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13.2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13.2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13.2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13.2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13.2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13.2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13.2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13.2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13.2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13.2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13.2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13.2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13.2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13.2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13.2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13.2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13.2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13.2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13.2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13.2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13.2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13.2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13.2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13.2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13.2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13.2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13.2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13.2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13.2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13.2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13.2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13.2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13.2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13.2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13.2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13.2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13.2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13.2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13.2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13.2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13.2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13.2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13.2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13.2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13.2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13.2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13.2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13.2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13.2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13.2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13.2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13.2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13.2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13.2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13.2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13.2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13.2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13.2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13.2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13.2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13.2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13.2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13.2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13.2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13.2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13.2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13.2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13.2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13.2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13.2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13.2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13.2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13.2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13.2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13.2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13.2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13.2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13.2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13.2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13.2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13.2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13.2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13.2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13.2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13.2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13.2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13.2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13.2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13.2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13.2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13.2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13.2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13.2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13.2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13.2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13.2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13.2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13.2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13.2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13.2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13.2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13.2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13.2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13.2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13.2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13.2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13.2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13.2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13.2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13.2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13.2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13.2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13.2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13.2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13.2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13.2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13.2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13.2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13.2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13.2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13.2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13.2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13.2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13.2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13.2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13.2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13.2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13.2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13.2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13.2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13.2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13.2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13.2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13.2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13.2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13.2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13.2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13.2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13.2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13.2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13.2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13.2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13.2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13.2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13.2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13.2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13.2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13.2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13.2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13.2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</sheetData>
  <mergeCells count="16">
    <mergeCell ref="E13:G13"/>
    <mergeCell ref="F12:G12"/>
    <mergeCell ref="D19:G19"/>
    <mergeCell ref="C20:G20"/>
    <mergeCell ref="B17:B20"/>
    <mergeCell ref="C17:C19"/>
    <mergeCell ref="B15:K15"/>
    <mergeCell ref="D17:D18"/>
    <mergeCell ref="E18:G18"/>
    <mergeCell ref="D3:K3"/>
    <mergeCell ref="D5:D13"/>
    <mergeCell ref="E5:E8"/>
    <mergeCell ref="F8:G8"/>
    <mergeCell ref="E9:E10"/>
    <mergeCell ref="F10:G10"/>
    <mergeCell ref="E11:E12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기층 기구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최수용</dc:creator>
  <cp:lastModifiedBy>최수용</cp:lastModifiedBy>
  <dcterms:created xsi:type="dcterms:W3CDTF">2022-12-25T10:12:16Z</dcterms:created>
  <dcterms:modified xsi:type="dcterms:W3CDTF">2022-12-25T10:12:16Z</dcterms:modified>
</cp:coreProperties>
</file>