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2년 12월 중앙운영위원회" sheetId="1" r:id="rId1"/>
    <sheet name="2022년 4분기 예산안 (추가경정 적용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<sst xmlns="http://schemas.openxmlformats.org/spreadsheetml/2006/main" count="326" uniqueCount="152">
  <si>
    <t>추가 경정안</t>
  </si>
  <si>
    <t>안건 #</t>
  </si>
  <si>
    <t>학부동아리연합회 계좌</t>
  </si>
  <si>
    <t>안건 승인 여부</t>
  </si>
  <si>
    <t>심의안건</t>
  </si>
  <si>
    <t>수입</t>
  </si>
  <si>
    <t>기구명</t>
  </si>
  <si>
    <t>출처</t>
  </si>
  <si>
    <t>항목</t>
  </si>
  <si>
    <t>전년도 동분기 결산</t>
  </si>
  <si>
    <t>이번 분기 예산</t>
  </si>
  <si>
    <t>비율</t>
  </si>
  <si>
    <t>비고</t>
  </si>
  <si>
    <t>KAIST 학부 동아리연합회</t>
  </si>
  <si>
    <t>본회계</t>
  </si>
  <si>
    <t>동아리연합회 사업 지원</t>
  </si>
  <si>
    <t>오입금 환급</t>
  </si>
  <si>
    <t>계</t>
  </si>
  <si>
    <t>지출</t>
  </si>
  <si>
    <t>담당(담당부서 or 담당인)</t>
  </si>
  <si>
    <t>소항목</t>
  </si>
  <si>
    <t>세부항목</t>
  </si>
  <si>
    <t>비상대책위원장</t>
  </si>
  <si>
    <t>동아리 도서 구입비</t>
  </si>
  <si>
    <t>온라인 투표 외주 비용</t>
  </si>
  <si>
    <t>자치</t>
  </si>
  <si>
    <t>사업 부족 예산 동아리소개백서 광고 수익금으로 충당</t>
  </si>
  <si>
    <t>동아리연합회 아카이브실 개선 사업</t>
  </si>
  <si>
    <t>동아리연합회 창고 개선</t>
  </si>
  <si>
    <t>안건 미승인</t>
  </si>
  <si>
    <t>제170조(예산추가경정)
예산안 심의 후 부득이한 사유로 추가예산편성 및 지원이 필요한 경우에는 중앙운영위원회 혹은 기층예산심의회의 재석 2/3 이상의 찬성으로 추가경정예산을 편성할 수 있다. 이 때, 해당 반기에서 추가경정을 요청한 기구의 모든 추가경정예산안을 심의한다. 추가경정예산의 금액에 따라 다음과 같은 제한이 걸린다.
    기 편성 예산에서 총 지출의 25% 초과 : 전학대회에서만 의결 가능
    기 편성 예산에서 총 지출의 10% 초과 : 중앙운영위원회 혹은 기층예산심의회의 서면의결의 형태로 의결 불가능
추가경정에 의해 추가적인 학생회비 지원이 필요한 경우 승인 하에 해당 반기에 납부된 학생회비의 10%까지 '총학생회비계좌'의 이월금에서 지원을 받을 수 있다. 이 때, '총학생회비계좌'의 지출에 대한 심의는 생략할 수 있다.</t>
  </si>
  <si>
    <t>안건 승인</t>
  </si>
  <si>
    <t>직전 반기 출처</t>
  </si>
  <si>
    <t>당 분기 출처</t>
  </si>
  <si>
    <t>코드</t>
  </si>
  <si>
    <t>직전 반기 결산</t>
  </si>
  <si>
    <t>당 분기 예산</t>
  </si>
  <si>
    <t>학부 동아리연합회
비상대책위원회</t>
  </si>
  <si>
    <t>학생</t>
  </si>
  <si>
    <t>중앙회계 지원금</t>
  </si>
  <si>
    <t>AA</t>
  </si>
  <si>
    <t>학생회계 이월금</t>
  </si>
  <si>
    <t>AB</t>
  </si>
  <si>
    <t>예금결산이자</t>
  </si>
  <si>
    <t>AC</t>
  </si>
  <si>
    <t>BA</t>
  </si>
  <si>
    <t xml:space="preserve">동아리연합회 산하 회원 수혜 사업 </t>
  </si>
  <si>
    <t>환수 동아리지원금 이월금</t>
  </si>
  <si>
    <t>BB</t>
  </si>
  <si>
    <t>동아리지원금 환수</t>
  </si>
  <si>
    <t>BC</t>
  </si>
  <si>
    <t>전반기 환수액을 기준으로 한 추산액</t>
  </si>
  <si>
    <t>동아리연합회비 이월금</t>
  </si>
  <si>
    <t>CA</t>
  </si>
  <si>
    <t>동아리연합회비</t>
  </si>
  <si>
    <t>CB</t>
  </si>
  <si>
    <t>동아리연합회비 추산액</t>
  </si>
  <si>
    <t>창고 대여 사업 수익금</t>
  </si>
  <si>
    <t>CC</t>
  </si>
  <si>
    <t>신규 추진 사업</t>
  </si>
  <si>
    <t>동아리소개백서 광고 수익금</t>
  </si>
  <si>
    <t>CD</t>
  </si>
  <si>
    <t>오입금 수입</t>
  </si>
  <si>
    <t>CE</t>
  </si>
  <si>
    <t>22. 9. 7(수) 오입금에 따른 수익</t>
  </si>
  <si>
    <t>CF</t>
  </si>
  <si>
    <t>예치금액에 따른 상시변동</t>
  </si>
  <si>
    <t>총계</t>
  </si>
  <si>
    <t>담당</t>
  </si>
  <si>
    <t xml:space="preserve">
학부 동아리연합회
비상대책위원회
</t>
  </si>
  <si>
    <t>회의비</t>
  </si>
  <si>
    <t>비상대책위원회(집행부) 회의비</t>
  </si>
  <si>
    <t>A1</t>
  </si>
  <si>
    <t>집행부원 대상</t>
  </si>
  <si>
    <t>A2</t>
  </si>
  <si>
    <t>집행부원 대상: 추가경정 전례 반영</t>
  </si>
  <si>
    <t>의결기구 회의비</t>
  </si>
  <si>
    <t>A3</t>
  </si>
  <si>
    <t>운영위원회, 확대운영위원회 의결권자 대상: 추가경정 전례 반영</t>
  </si>
  <si>
    <t>-</t>
  </si>
  <si>
    <t>의결기구 사업 진행</t>
  </si>
  <si>
    <t>A4</t>
  </si>
  <si>
    <t>A5</t>
  </si>
  <si>
    <t>홍보비</t>
  </si>
  <si>
    <t>대외 사업 홍보비</t>
  </si>
  <si>
    <t>B1</t>
  </si>
  <si>
    <t>리크루팅 포함한 각종 사업 홍보</t>
  </si>
  <si>
    <t>동아리 지원 사업</t>
  </si>
  <si>
    <t>Stadium 지원</t>
  </si>
  <si>
    <t>C1</t>
  </si>
  <si>
    <t>Stadium 참여 동아리 지원</t>
  </si>
  <si>
    <t>사무국</t>
  </si>
  <si>
    <t>업무 추진비</t>
  </si>
  <si>
    <t>사무용품 구매</t>
  </si>
  <si>
    <t>D1</t>
  </si>
  <si>
    <t>복합기 토너 구매</t>
  </si>
  <si>
    <t>D2</t>
  </si>
  <si>
    <t>컬러 복합기 구매에 따른 예산 인상</t>
  </si>
  <si>
    <t>공용 공간 관리 사업</t>
  </si>
  <si>
    <t>컬러 복합기 및 관련 용품 구매</t>
  </si>
  <si>
    <t>E1</t>
  </si>
  <si>
    <t>사무실 물품 구비 및 노후화 개선</t>
  </si>
  <si>
    <t>E2</t>
  </si>
  <si>
    <t>사무용 컴퓨터, 주변기기 구매</t>
  </si>
  <si>
    <t>E3</t>
  </si>
  <si>
    <t>공용 물품 비치 사업</t>
  </si>
  <si>
    <t>노후화 이젤 교체 및 대여</t>
  </si>
  <si>
    <t>F1</t>
  </si>
  <si>
    <t>관리국</t>
  </si>
  <si>
    <t>동아리방 재배치 사업</t>
  </si>
  <si>
    <t>2022 동아리방 이사비용</t>
  </si>
  <si>
    <t>G1</t>
  </si>
  <si>
    <t>4분기 집행 예정 없음</t>
  </si>
  <si>
    <t>이사 중 손망실 물품 지원</t>
  </si>
  <si>
    <t>G2</t>
  </si>
  <si>
    <t>불용 물품 폐기</t>
  </si>
  <si>
    <t>H1</t>
  </si>
  <si>
    <t>도어락 수리</t>
  </si>
  <si>
    <t>H2</t>
  </si>
  <si>
    <t>H3</t>
  </si>
  <si>
    <t>H4</t>
  </si>
  <si>
    <t>H5</t>
  </si>
  <si>
    <t>기획국</t>
  </si>
  <si>
    <t>분과장/집행부 LT 지원</t>
  </si>
  <si>
    <t>I1</t>
  </si>
  <si>
    <t>동아리소개백서 발행비</t>
  </si>
  <si>
    <t>J1</t>
  </si>
  <si>
    <t>상반기 미결제분 이월</t>
  </si>
  <si>
    <t>J2</t>
  </si>
  <si>
    <t>회계담당자 (비상대책위원장)</t>
  </si>
  <si>
    <t>회비 운용</t>
  </si>
  <si>
    <t>동아리연합회비 환급</t>
  </si>
  <si>
    <t>K1</t>
  </si>
  <si>
    <t>전 분기 예산안 반영</t>
  </si>
  <si>
    <t>활동비 지급</t>
  </si>
  <si>
    <t>K2</t>
  </si>
  <si>
    <t>상반기 미지급 활동비 이월</t>
  </si>
  <si>
    <t>금융 수수료</t>
  </si>
  <si>
    <t>K3</t>
  </si>
  <si>
    <r>
      <rPr>
        <sz val="10"/>
        <rFont val="Arial"/>
        <family val="2"/>
      </rPr>
      <t>이체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수수료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등</t>
    </r>
  </si>
  <si>
    <t>K4</t>
  </si>
  <si>
    <t>K5</t>
  </si>
  <si>
    <t>자금 운용</t>
  </si>
  <si>
    <t xml:space="preserve">통장정리 (동연 법인통장간 이체) </t>
  </si>
  <si>
    <t>L1</t>
  </si>
  <si>
    <t>통장정리 (동연 법인통장간 이체)</t>
  </si>
  <si>
    <t>L2</t>
  </si>
  <si>
    <t>L3</t>
  </si>
  <si>
    <t>전년도</t>
  </si>
  <si>
    <t>당해년도</t>
  </si>
  <si>
    <t>전년도 대비</t>
  </si>
  <si>
    <t>잔액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</si>
</sst>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₩-412]#,##0"/>
    <numFmt numFmtId="177" formatCode="&quot;₩&quot;#,##0"/>
  </numFmts>
  <fonts count="44">
    <font>
      <sz val="10"/>
      <color rgb="FF000000"/>
      <name val="Arial"/>
      <family val="2"/>
    </font>
    <font>
      <sz val="11"/>
      <color indexed="8"/>
      <name val="맑은 고딕"/>
      <family val="3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8"/>
      <name val="돋움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Dotum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rgb="FF000000"/>
      <name val="Arial"/>
      <family val="2"/>
    </font>
    <font>
      <sz val="10"/>
      <color rgb="FF000000"/>
      <name val="Dotum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DBDB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FE2F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3" fillId="37" borderId="11" xfId="0" applyNumberFormat="1" applyFont="1" applyFill="1" applyBorder="1" applyAlignment="1">
      <alignment horizontal="center" wrapText="1"/>
    </xf>
    <xf numFmtId="176" fontId="3" fillId="37" borderId="11" xfId="0" applyNumberFormat="1" applyFont="1" applyFill="1" applyBorder="1" applyAlignment="1">
      <alignment horizontal="center" wrapText="1"/>
    </xf>
    <xf numFmtId="10" fontId="3" fillId="38" borderId="11" xfId="0" applyNumberFormat="1" applyFont="1" applyFill="1" applyBorder="1" applyAlignment="1">
      <alignment horizontal="center" wrapText="1"/>
    </xf>
    <xf numFmtId="0" fontId="2" fillId="37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76" fontId="2" fillId="39" borderId="11" xfId="0" applyNumberFormat="1" applyFont="1" applyFill="1" applyBorder="1" applyAlignment="1">
      <alignment horizontal="center" wrapText="1"/>
    </xf>
    <xf numFmtId="176" fontId="2" fillId="36" borderId="11" xfId="0" applyNumberFormat="1" applyFont="1" applyFill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3" fillId="37" borderId="10" xfId="0" applyNumberFormat="1" applyFont="1" applyFill="1" applyBorder="1" applyAlignment="1">
      <alignment horizontal="center" wrapText="1"/>
    </xf>
    <xf numFmtId="0" fontId="2" fillId="37" borderId="10" xfId="0" applyFont="1" applyFill="1" applyBorder="1" applyAlignment="1">
      <alignment/>
    </xf>
    <xf numFmtId="0" fontId="3" fillId="4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3" fillId="37" borderId="10" xfId="0" applyNumberFormat="1" applyFont="1" applyFill="1" applyBorder="1" applyAlignment="1">
      <alignment horizontal="center" vertical="center"/>
    </xf>
    <xf numFmtId="10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36" borderId="0" xfId="0" applyNumberFormat="1" applyFont="1" applyFill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176" fontId="3" fillId="41" borderId="10" xfId="0" applyNumberFormat="1" applyFont="1" applyFill="1" applyBorder="1" applyAlignment="1">
      <alignment horizontal="center" vertical="center"/>
    </xf>
    <xf numFmtId="10" fontId="3" fillId="41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36" borderId="13" xfId="0" applyNumberFormat="1" applyFont="1" applyFill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2" fillId="42" borderId="14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36" borderId="11" xfId="0" applyNumberFormat="1" applyFont="1" applyFill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3" fillId="37" borderId="11" xfId="0" applyNumberFormat="1" applyFont="1" applyFill="1" applyBorder="1" applyAlignment="1">
      <alignment horizontal="center"/>
    </xf>
    <xf numFmtId="10" fontId="3" fillId="37" borderId="11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176" fontId="3" fillId="43" borderId="11" xfId="0" applyNumberFormat="1" applyFont="1" applyFill="1" applyBorder="1" applyAlignment="1">
      <alignment horizontal="center"/>
    </xf>
    <xf numFmtId="10" fontId="3" fillId="43" borderId="11" xfId="0" applyNumberFormat="1" applyFont="1" applyFill="1" applyBorder="1" applyAlignment="1">
      <alignment horizontal="center"/>
    </xf>
    <xf numFmtId="0" fontId="2" fillId="43" borderId="11" xfId="0" applyFont="1" applyFill="1" applyBorder="1" applyAlignment="1">
      <alignment/>
    </xf>
    <xf numFmtId="176" fontId="2" fillId="0" borderId="11" xfId="0" applyNumberFormat="1" applyFont="1" applyBorder="1" applyAlignment="1">
      <alignment horizontal="center" wrapText="1"/>
    </xf>
    <xf numFmtId="10" fontId="2" fillId="36" borderId="11" xfId="0" applyNumberFormat="1" applyFont="1" applyFill="1" applyBorder="1" applyAlignment="1">
      <alignment horizontal="center"/>
    </xf>
    <xf numFmtId="10" fontId="3" fillId="38" borderId="11" xfId="0" applyNumberFormat="1" applyFont="1" applyFill="1" applyBorder="1" applyAlignment="1">
      <alignment horizontal="center"/>
    </xf>
    <xf numFmtId="0" fontId="2" fillId="38" borderId="11" xfId="0" applyFont="1" applyFill="1" applyBorder="1" applyAlignment="1">
      <alignment/>
    </xf>
    <xf numFmtId="0" fontId="2" fillId="39" borderId="14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76" fontId="3" fillId="37" borderId="11" xfId="0" applyNumberFormat="1" applyFont="1" applyFill="1" applyBorder="1" applyAlignment="1">
      <alignment horizontal="center"/>
    </xf>
    <xf numFmtId="10" fontId="3" fillId="38" borderId="11" xfId="0" applyNumberFormat="1" applyFont="1" applyFill="1" applyBorder="1" applyAlignment="1">
      <alignment horizontal="center"/>
    </xf>
    <xf numFmtId="176" fontId="2" fillId="39" borderId="14" xfId="0" applyNumberFormat="1" applyFont="1" applyFill="1" applyBorder="1" applyAlignment="1">
      <alignment horizontal="center" wrapText="1"/>
    </xf>
    <xf numFmtId="176" fontId="2" fillId="0" borderId="11" xfId="0" applyNumberFormat="1" applyFont="1" applyBorder="1" applyAlignment="1">
      <alignment horizontal="center"/>
    </xf>
    <xf numFmtId="176" fontId="2" fillId="35" borderId="14" xfId="0" applyNumberFormat="1" applyFont="1" applyFill="1" applyBorder="1" applyAlignment="1">
      <alignment horizontal="center"/>
    </xf>
    <xf numFmtId="176" fontId="2" fillId="35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0" fontId="2" fillId="37" borderId="11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6" fontId="3" fillId="44" borderId="11" xfId="0" applyNumberFormat="1" applyFont="1" applyFill="1" applyBorder="1" applyAlignment="1">
      <alignment horizontal="center"/>
    </xf>
    <xf numFmtId="10" fontId="3" fillId="44" borderId="11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176" fontId="42" fillId="45" borderId="16" xfId="0" applyNumberFormat="1" applyFont="1" applyFill="1" applyBorder="1" applyAlignment="1">
      <alignment horizontal="center"/>
    </xf>
    <xf numFmtId="10" fontId="0" fillId="45" borderId="17" xfId="0" applyNumberFormat="1" applyFont="1" applyFill="1" applyBorder="1" applyAlignment="1">
      <alignment horizontal="center"/>
    </xf>
    <xf numFmtId="0" fontId="42" fillId="46" borderId="18" xfId="0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0" fontId="42" fillId="35" borderId="20" xfId="0" applyFont="1" applyFill="1" applyBorder="1" applyAlignment="1">
      <alignment horizontal="center"/>
    </xf>
    <xf numFmtId="176" fontId="42" fillId="35" borderId="21" xfId="0" applyNumberFormat="1" applyFont="1" applyFill="1" applyBorder="1" applyAlignment="1">
      <alignment horizontal="center"/>
    </xf>
    <xf numFmtId="10" fontId="0" fillId="35" borderId="2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43" fillId="0" borderId="15" xfId="0" applyFont="1" applyBorder="1" applyAlignment="1">
      <alignment horizontal="center"/>
    </xf>
    <xf numFmtId="10" fontId="0" fillId="36" borderId="19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3" fillId="37" borderId="24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36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2" fillId="37" borderId="1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3" fillId="37" borderId="12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1"/>
  <sheetViews>
    <sheetView tabSelected="1" zoomScalePageLayoutView="0" workbookViewId="0" topLeftCell="A1">
      <selection activeCell="C12" sqref="C12"/>
    </sheetView>
  </sheetViews>
  <sheetFormatPr defaultColWidth="12.57421875" defaultRowHeight="15.75" customHeight="1"/>
  <cols>
    <col min="1" max="2" width="12.57421875" style="0" customWidth="1"/>
    <col min="3" max="3" width="17.57421875" style="0" customWidth="1"/>
    <col min="4" max="4" width="12.57421875" style="0" customWidth="1"/>
    <col min="5" max="5" width="27.421875" style="0" customWidth="1"/>
    <col min="6" max="8" width="12.57421875" style="0" customWidth="1"/>
    <col min="9" max="9" width="40.421875" style="0" customWidth="1"/>
  </cols>
  <sheetData>
    <row r="1" spans="1:1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2" ht="15.7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3" t="s">
        <v>1</v>
      </c>
      <c r="B3" s="124" t="s">
        <v>2</v>
      </c>
      <c r="C3" s="125"/>
      <c r="D3" s="125"/>
      <c r="E3" s="125"/>
      <c r="F3" s="125"/>
      <c r="G3" s="125"/>
      <c r="H3" s="125"/>
      <c r="I3" s="126"/>
      <c r="J3" s="4"/>
      <c r="K3" s="5" t="s">
        <v>3</v>
      </c>
      <c r="L3" s="1"/>
    </row>
    <row r="4" spans="1:12" ht="15.75" customHeight="1">
      <c r="A4" s="138" t="s">
        <v>4</v>
      </c>
      <c r="B4" s="127" t="s">
        <v>5</v>
      </c>
      <c r="C4" s="128"/>
      <c r="D4" s="128"/>
      <c r="E4" s="128"/>
      <c r="F4" s="128"/>
      <c r="G4" s="128"/>
      <c r="H4" s="128"/>
      <c r="I4" s="129"/>
      <c r="J4" s="4"/>
      <c r="K4" s="1"/>
      <c r="L4" s="1"/>
    </row>
    <row r="5" spans="1:12" ht="25.5">
      <c r="A5" s="135"/>
      <c r="B5" s="127" t="s">
        <v>6</v>
      </c>
      <c r="C5" s="129"/>
      <c r="D5" s="6" t="s">
        <v>7</v>
      </c>
      <c r="E5" s="7" t="s">
        <v>8</v>
      </c>
      <c r="F5" s="8" t="s">
        <v>9</v>
      </c>
      <c r="G5" s="9" t="s">
        <v>10</v>
      </c>
      <c r="H5" s="6" t="s">
        <v>11</v>
      </c>
      <c r="I5" s="10" t="s">
        <v>12</v>
      </c>
      <c r="J5" s="4"/>
      <c r="K5" s="1"/>
      <c r="L5" s="1"/>
    </row>
    <row r="6" spans="1:12" ht="15.75" customHeight="1">
      <c r="A6" s="135"/>
      <c r="B6" s="132" t="s">
        <v>13</v>
      </c>
      <c r="C6" s="133"/>
      <c r="D6" s="11" t="s">
        <v>14</v>
      </c>
      <c r="E6" s="12" t="s">
        <v>15</v>
      </c>
      <c r="F6" s="13">
        <v>0</v>
      </c>
      <c r="G6" s="14">
        <v>1200000</v>
      </c>
      <c r="H6" s="15" t="str">
        <f>_xlfn.IFERROR(G6/F6,"-%")</f>
        <v>-%</v>
      </c>
      <c r="I6" s="16"/>
      <c r="J6" s="4"/>
      <c r="K6" s="1"/>
      <c r="L6" s="1"/>
    </row>
    <row r="7" spans="1:12" ht="15.75" customHeight="1">
      <c r="A7" s="135"/>
      <c r="B7" s="123"/>
      <c r="C7" s="133"/>
      <c r="D7" s="11" t="s">
        <v>14</v>
      </c>
      <c r="E7" s="17" t="s">
        <v>16</v>
      </c>
      <c r="F7" s="18">
        <v>0</v>
      </c>
      <c r="G7" s="18">
        <v>126000</v>
      </c>
      <c r="H7" s="15" t="str">
        <f>_xlfn.IFERROR(G7/F7,"-%")</f>
        <v>-%</v>
      </c>
      <c r="I7" s="16"/>
      <c r="J7" s="4"/>
      <c r="K7" s="1"/>
      <c r="L7" s="1"/>
    </row>
    <row r="8" spans="1:12" ht="15.75" customHeight="1">
      <c r="A8" s="135"/>
      <c r="B8" s="128"/>
      <c r="C8" s="129"/>
      <c r="D8" s="130" t="s">
        <v>17</v>
      </c>
      <c r="E8" s="129"/>
      <c r="F8" s="19">
        <v>0</v>
      </c>
      <c r="G8" s="20">
        <f>SUM(G6,G7)</f>
        <v>1326000</v>
      </c>
      <c r="H8" s="21" t="str">
        <f>_xlfn.IFERROR(G8/F8,"-%")</f>
        <v>-%</v>
      </c>
      <c r="I8" s="22"/>
      <c r="J8" s="4"/>
      <c r="K8" s="1"/>
      <c r="L8" s="1"/>
    </row>
    <row r="9" spans="1:12" ht="15.75" customHeight="1">
      <c r="A9" s="135"/>
      <c r="B9" s="23"/>
      <c r="C9" s="23"/>
      <c r="D9" s="23"/>
      <c r="E9" s="23"/>
      <c r="F9" s="23"/>
      <c r="G9" s="23"/>
      <c r="H9" s="23"/>
      <c r="I9" s="23"/>
      <c r="J9" s="4"/>
      <c r="K9" s="1"/>
      <c r="L9" s="1"/>
    </row>
    <row r="10" spans="1:12" ht="15.75" customHeight="1">
      <c r="A10" s="135"/>
      <c r="B10" s="124" t="s">
        <v>2</v>
      </c>
      <c r="C10" s="125"/>
      <c r="D10" s="125"/>
      <c r="E10" s="125"/>
      <c r="F10" s="125"/>
      <c r="G10" s="125"/>
      <c r="H10" s="125"/>
      <c r="I10" s="126"/>
      <c r="J10" s="4"/>
      <c r="L10" s="1"/>
    </row>
    <row r="11" spans="1:12" ht="15.75" customHeight="1">
      <c r="A11" s="135"/>
      <c r="B11" s="139" t="s">
        <v>18</v>
      </c>
      <c r="C11" s="125"/>
      <c r="D11" s="125"/>
      <c r="E11" s="125"/>
      <c r="F11" s="125"/>
      <c r="G11" s="125"/>
      <c r="H11" s="125"/>
      <c r="I11" s="126"/>
      <c r="J11" s="4"/>
      <c r="K11" s="4"/>
      <c r="L11" s="1"/>
    </row>
    <row r="12" spans="1:12" ht="25.5">
      <c r="A12" s="135"/>
      <c r="B12" s="24" t="s">
        <v>19</v>
      </c>
      <c r="C12" s="24" t="s">
        <v>20</v>
      </c>
      <c r="D12" s="24" t="s">
        <v>7</v>
      </c>
      <c r="E12" s="24" t="s">
        <v>21</v>
      </c>
      <c r="F12" s="25" t="s">
        <v>9</v>
      </c>
      <c r="G12" s="26" t="s">
        <v>10</v>
      </c>
      <c r="H12" s="24" t="s">
        <v>11</v>
      </c>
      <c r="I12" s="27" t="s">
        <v>12</v>
      </c>
      <c r="J12" s="4"/>
      <c r="K12" s="4"/>
      <c r="L12" s="1"/>
    </row>
    <row r="13" spans="1:12" ht="15.75" customHeight="1">
      <c r="A13" s="135"/>
      <c r="B13" s="134" t="s">
        <v>22</v>
      </c>
      <c r="C13" s="137" t="s">
        <v>23</v>
      </c>
      <c r="D13" s="11" t="s">
        <v>14</v>
      </c>
      <c r="E13" s="12" t="s">
        <v>24</v>
      </c>
      <c r="F13" s="18">
        <v>0</v>
      </c>
      <c r="G13" s="14">
        <v>2000000</v>
      </c>
      <c r="H13" s="15" t="str">
        <f aca="true" t="shared" si="0" ref="H13:H18">_xlfn.IFERROR(G13/F13,"-%")</f>
        <v>-%</v>
      </c>
      <c r="I13" s="28"/>
      <c r="J13" s="4"/>
      <c r="K13" s="4"/>
      <c r="L13" s="1"/>
    </row>
    <row r="14" spans="1:12" ht="15.75" customHeight="1">
      <c r="A14" s="135"/>
      <c r="B14" s="135"/>
      <c r="C14" s="135"/>
      <c r="D14" s="11" t="s">
        <v>25</v>
      </c>
      <c r="E14" s="12" t="s">
        <v>24</v>
      </c>
      <c r="F14" s="18">
        <v>0</v>
      </c>
      <c r="G14" s="14">
        <v>0</v>
      </c>
      <c r="H14" s="15" t="str">
        <f t="shared" si="0"/>
        <v>-%</v>
      </c>
      <c r="I14" s="29" t="s">
        <v>26</v>
      </c>
      <c r="J14" s="4"/>
      <c r="K14" s="4"/>
      <c r="L14" s="1"/>
    </row>
    <row r="15" spans="1:12" ht="15.75" customHeight="1">
      <c r="A15" s="135"/>
      <c r="B15" s="135"/>
      <c r="C15" s="135"/>
      <c r="D15" s="11" t="s">
        <v>25</v>
      </c>
      <c r="E15" s="17" t="s">
        <v>16</v>
      </c>
      <c r="F15" s="18">
        <v>0</v>
      </c>
      <c r="G15" s="18">
        <v>126000</v>
      </c>
      <c r="H15" s="15" t="str">
        <f t="shared" si="0"/>
        <v>-%</v>
      </c>
      <c r="I15" s="28"/>
      <c r="J15" s="4"/>
      <c r="K15" s="4"/>
      <c r="L15" s="1"/>
    </row>
    <row r="16" spans="1:12" ht="15.75" customHeight="1">
      <c r="A16" s="135"/>
      <c r="B16" s="135"/>
      <c r="C16" s="135"/>
      <c r="D16" s="30" t="s">
        <v>14</v>
      </c>
      <c r="E16" s="31" t="s">
        <v>27</v>
      </c>
      <c r="F16" s="32">
        <v>269760</v>
      </c>
      <c r="G16" s="18">
        <v>-400000</v>
      </c>
      <c r="H16" s="15">
        <f t="shared" si="0"/>
        <v>-1.482799525504152</v>
      </c>
      <c r="I16" s="28"/>
      <c r="J16" s="4"/>
      <c r="K16" s="4"/>
      <c r="L16" s="1"/>
    </row>
    <row r="17" spans="1:12" ht="15.75" customHeight="1">
      <c r="A17" s="135"/>
      <c r="B17" s="135"/>
      <c r="C17" s="135"/>
      <c r="D17" s="30" t="s">
        <v>14</v>
      </c>
      <c r="E17" s="31" t="s">
        <v>28</v>
      </c>
      <c r="F17" s="32">
        <v>0</v>
      </c>
      <c r="G17" s="18">
        <v>-400000</v>
      </c>
      <c r="H17" s="15" t="str">
        <f t="shared" si="0"/>
        <v>-%</v>
      </c>
      <c r="I17" s="28"/>
      <c r="J17" s="4"/>
      <c r="K17" s="4"/>
      <c r="L17" s="1"/>
    </row>
    <row r="18" spans="1:12" ht="15.75" customHeight="1">
      <c r="A18" s="136"/>
      <c r="B18" s="136"/>
      <c r="C18" s="136"/>
      <c r="D18" s="131" t="s">
        <v>17</v>
      </c>
      <c r="E18" s="126"/>
      <c r="F18" s="33">
        <f>SUM(F13)</f>
        <v>0</v>
      </c>
      <c r="G18" s="33">
        <f>SUM(G13:G17)</f>
        <v>1326000</v>
      </c>
      <c r="H18" s="21" t="str">
        <f t="shared" si="0"/>
        <v>-%</v>
      </c>
      <c r="I18" s="34"/>
      <c r="J18" s="4"/>
      <c r="K18" s="35" t="s">
        <v>29</v>
      </c>
      <c r="L18" s="1"/>
    </row>
    <row r="19" spans="1:12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</row>
    <row r="21" spans="1:9" ht="15.75" customHeight="1">
      <c r="A21" s="122" t="s">
        <v>30</v>
      </c>
      <c r="B21" s="123"/>
      <c r="C21" s="123"/>
      <c r="D21" s="123"/>
      <c r="E21" s="123"/>
      <c r="F21" s="123"/>
      <c r="G21" s="123"/>
      <c r="H21" s="123"/>
      <c r="I21" s="123"/>
    </row>
    <row r="22" spans="1:9" ht="15.75" customHeight="1">
      <c r="A22" s="123"/>
      <c r="B22" s="123"/>
      <c r="C22" s="123"/>
      <c r="D22" s="123"/>
      <c r="E22" s="123"/>
      <c r="F22" s="123"/>
      <c r="G22" s="123"/>
      <c r="H22" s="123"/>
      <c r="I22" s="123"/>
    </row>
    <row r="23" spans="1:9" ht="15.75" customHeight="1">
      <c r="A23" s="123"/>
      <c r="B23" s="123"/>
      <c r="C23" s="123"/>
      <c r="D23" s="123"/>
      <c r="E23" s="123"/>
      <c r="F23" s="123"/>
      <c r="G23" s="123"/>
      <c r="H23" s="123"/>
      <c r="I23" s="123"/>
    </row>
    <row r="24" spans="1:9" ht="15.75" customHeight="1">
      <c r="A24" s="123"/>
      <c r="B24" s="123"/>
      <c r="C24" s="123"/>
      <c r="D24" s="123"/>
      <c r="E24" s="123"/>
      <c r="F24" s="123"/>
      <c r="G24" s="123"/>
      <c r="H24" s="123"/>
      <c r="I24" s="123"/>
    </row>
    <row r="25" spans="1:9" ht="15.75" customHeight="1">
      <c r="A25" s="123"/>
      <c r="B25" s="123"/>
      <c r="C25" s="123"/>
      <c r="D25" s="123"/>
      <c r="E25" s="123"/>
      <c r="F25" s="123"/>
      <c r="G25" s="123"/>
      <c r="H25" s="123"/>
      <c r="I25" s="123"/>
    </row>
    <row r="26" spans="1:9" ht="15.75" customHeight="1">
      <c r="A26" s="123"/>
      <c r="B26" s="123"/>
      <c r="C26" s="123"/>
      <c r="D26" s="123"/>
      <c r="E26" s="123"/>
      <c r="F26" s="123"/>
      <c r="G26" s="123"/>
      <c r="H26" s="123"/>
      <c r="I26" s="123"/>
    </row>
    <row r="27" spans="1:9" ht="15.75" customHeight="1">
      <c r="A27" s="123"/>
      <c r="B27" s="123"/>
      <c r="C27" s="123"/>
      <c r="D27" s="123"/>
      <c r="E27" s="123"/>
      <c r="F27" s="123"/>
      <c r="G27" s="123"/>
      <c r="H27" s="123"/>
      <c r="I27" s="123"/>
    </row>
    <row r="28" spans="1:9" ht="15.75" customHeight="1">
      <c r="A28" s="123"/>
      <c r="B28" s="123"/>
      <c r="C28" s="123"/>
      <c r="D28" s="123"/>
      <c r="E28" s="123"/>
      <c r="F28" s="123"/>
      <c r="G28" s="123"/>
      <c r="H28" s="123"/>
      <c r="I28" s="123"/>
    </row>
    <row r="29" spans="1:9" ht="15.75" customHeight="1">
      <c r="A29" s="123"/>
      <c r="B29" s="123"/>
      <c r="C29" s="123"/>
      <c r="D29" s="123"/>
      <c r="E29" s="123"/>
      <c r="F29" s="123"/>
      <c r="G29" s="123"/>
      <c r="H29" s="123"/>
      <c r="I29" s="123"/>
    </row>
    <row r="30" ht="15.75" customHeight="1">
      <c r="L30" s="36" t="s">
        <v>29</v>
      </c>
    </row>
    <row r="31" ht="15.75" customHeight="1">
      <c r="L31" s="36" t="s">
        <v>31</v>
      </c>
    </row>
  </sheetData>
  <sheetProtection/>
  <mergeCells count="12">
    <mergeCell ref="A4:A18"/>
    <mergeCell ref="B11:I11"/>
    <mergeCell ref="A21:I29"/>
    <mergeCell ref="B3:I3"/>
    <mergeCell ref="B4:I4"/>
    <mergeCell ref="B5:C5"/>
    <mergeCell ref="D8:E8"/>
    <mergeCell ref="B10:I10"/>
    <mergeCell ref="D18:E18"/>
    <mergeCell ref="B6:C8"/>
    <mergeCell ref="B13:B18"/>
    <mergeCell ref="C13:C18"/>
  </mergeCells>
  <conditionalFormatting sqref="D6:D7 E6 G6 D13:D17 E13:E14 G13:G14 E16:F17">
    <cfRule type="cellIs" priority="1" dxfId="2" operator="equal">
      <formula>"학생"</formula>
    </cfRule>
  </conditionalFormatting>
  <conditionalFormatting sqref="D6:D7 E6 G6 D13:D17 E13:E14 G13:G14 E16:F17">
    <cfRule type="cellIs" priority="2" dxfId="1" operator="equal">
      <formula>"본회계"</formula>
    </cfRule>
  </conditionalFormatting>
  <conditionalFormatting sqref="D6:D7 E6 G6 D13:D17 E13:E14 G13:G14 E16:F17">
    <cfRule type="cellIs" priority="3" dxfId="0" operator="equal">
      <formula>"자치"</formula>
    </cfRule>
  </conditionalFormatting>
  <dataValidations count="1">
    <dataValidation type="list" allowBlank="1" sqref="K18">
      <formula1>$L$30:$L$31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C1:P300"/>
  <sheetViews>
    <sheetView zoomScalePageLayoutView="0" workbookViewId="0" topLeftCell="A1">
      <selection activeCell="C24" sqref="C24:C72"/>
    </sheetView>
  </sheetViews>
  <sheetFormatPr defaultColWidth="12.57421875" defaultRowHeight="15.75" customHeight="1"/>
  <cols>
    <col min="1" max="1" width="11.00390625" style="0" customWidth="1"/>
    <col min="2" max="2" width="8.57421875" style="0" customWidth="1"/>
    <col min="3" max="3" width="16.7109375" style="0" customWidth="1"/>
    <col min="4" max="4" width="27.7109375" style="0" bestFit="1" customWidth="1"/>
    <col min="5" max="6" width="11.00390625" style="0" customWidth="1"/>
    <col min="7" max="7" width="18.140625" style="0" customWidth="1"/>
    <col min="8" max="8" width="26.421875" style="0" customWidth="1"/>
    <col min="9" max="9" width="11.00390625" style="0" customWidth="1"/>
    <col min="10" max="10" width="14.421875" style="0" bestFit="1" customWidth="1"/>
    <col min="11" max="11" width="12.8515625" style="0" bestFit="1" customWidth="1"/>
    <col min="12" max="12" width="11.00390625" style="0" customWidth="1"/>
    <col min="13" max="13" width="48.7109375" style="0" customWidth="1"/>
    <col min="14" max="26" width="11.00390625" style="0" customWidth="1"/>
  </cols>
  <sheetData>
    <row r="1" spans="3:13" ht="15.75" customHeight="1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3:13" ht="15.75" customHeight="1">
      <c r="C2" s="37"/>
      <c r="D2" s="153" t="s">
        <v>5</v>
      </c>
      <c r="E2" s="125"/>
      <c r="F2" s="125"/>
      <c r="G2" s="125"/>
      <c r="H2" s="125"/>
      <c r="I2" s="125"/>
      <c r="J2" s="125"/>
      <c r="K2" s="125"/>
      <c r="L2" s="125"/>
      <c r="M2" s="126"/>
    </row>
    <row r="3" spans="4:13" ht="15.75" customHeight="1">
      <c r="D3" s="38" t="s">
        <v>6</v>
      </c>
      <c r="E3" s="39" t="s">
        <v>32</v>
      </c>
      <c r="F3" s="39" t="s">
        <v>33</v>
      </c>
      <c r="G3" s="154" t="s">
        <v>8</v>
      </c>
      <c r="H3" s="126"/>
      <c r="I3" s="39" t="s">
        <v>34</v>
      </c>
      <c r="J3" s="40" t="s">
        <v>35</v>
      </c>
      <c r="K3" s="40" t="s">
        <v>36</v>
      </c>
      <c r="L3" s="41" t="s">
        <v>11</v>
      </c>
      <c r="M3" s="39" t="s">
        <v>12</v>
      </c>
    </row>
    <row r="4" spans="4:13" ht="15.75" customHeight="1">
      <c r="D4" s="150" t="s">
        <v>37</v>
      </c>
      <c r="E4" s="144" t="s">
        <v>38</v>
      </c>
      <c r="F4" s="144" t="s">
        <v>38</v>
      </c>
      <c r="G4" s="153" t="s">
        <v>39</v>
      </c>
      <c r="H4" s="126"/>
      <c r="I4" s="11" t="s">
        <v>40</v>
      </c>
      <c r="J4" s="42">
        <v>0</v>
      </c>
      <c r="K4" s="42">
        <v>1130000</v>
      </c>
      <c r="L4" s="43" t="str">
        <f aca="true" t="shared" si="0" ref="L4:L19">IF(OR(J4="",J4=0,J4="-"),"-",$K4/$J4)</f>
        <v>-</v>
      </c>
      <c r="M4" s="11"/>
    </row>
    <row r="5" spans="4:13" ht="15.75" customHeight="1">
      <c r="D5" s="151"/>
      <c r="E5" s="135"/>
      <c r="F5" s="135"/>
      <c r="G5" s="153" t="s">
        <v>41</v>
      </c>
      <c r="H5" s="126"/>
      <c r="I5" s="11" t="s">
        <v>42</v>
      </c>
      <c r="J5" s="42">
        <v>1536100</v>
      </c>
      <c r="K5" s="44">
        <f>25284</f>
        <v>25284</v>
      </c>
      <c r="L5" s="43">
        <f t="shared" si="0"/>
        <v>0.016459865894147517</v>
      </c>
      <c r="M5" s="11"/>
    </row>
    <row r="6" spans="4:13" ht="15.75" customHeight="1">
      <c r="D6" s="151"/>
      <c r="E6" s="135"/>
      <c r="F6" s="135"/>
      <c r="G6" s="153" t="s">
        <v>43</v>
      </c>
      <c r="H6" s="126"/>
      <c r="I6" s="11" t="s">
        <v>44</v>
      </c>
      <c r="J6" s="42">
        <v>1004</v>
      </c>
      <c r="K6" s="42">
        <v>0</v>
      </c>
      <c r="L6" s="43">
        <f t="shared" si="0"/>
        <v>0</v>
      </c>
      <c r="M6" s="11"/>
    </row>
    <row r="7" spans="4:13" ht="15.75" customHeight="1">
      <c r="D7" s="151"/>
      <c r="E7" s="136"/>
      <c r="F7" s="136"/>
      <c r="G7" s="143" t="s">
        <v>17</v>
      </c>
      <c r="H7" s="125"/>
      <c r="I7" s="126"/>
      <c r="J7" s="45">
        <f>SUM(J$4:J$6)</f>
        <v>1537104</v>
      </c>
      <c r="K7" s="45">
        <f>SUM(K$4:K$6)</f>
        <v>1155284</v>
      </c>
      <c r="L7" s="46">
        <f t="shared" si="0"/>
        <v>0.7515978099074624</v>
      </c>
      <c r="M7" s="47"/>
    </row>
    <row r="8" spans="4:13" ht="15.75" customHeight="1">
      <c r="D8" s="151"/>
      <c r="E8" s="144" t="s">
        <v>14</v>
      </c>
      <c r="F8" s="144" t="s">
        <v>14</v>
      </c>
      <c r="G8" s="142" t="s">
        <v>15</v>
      </c>
      <c r="H8" s="126"/>
      <c r="I8" s="48" t="s">
        <v>45</v>
      </c>
      <c r="J8" s="42">
        <v>9996800</v>
      </c>
      <c r="K8" s="49">
        <v>7600000</v>
      </c>
      <c r="L8" s="43">
        <f t="shared" si="0"/>
        <v>0.7602432778489117</v>
      </c>
      <c r="M8" s="11" t="s">
        <v>46</v>
      </c>
    </row>
    <row r="9" spans="4:13" ht="15.75" customHeight="1">
      <c r="D9" s="151"/>
      <c r="E9" s="135"/>
      <c r="F9" s="135"/>
      <c r="G9" s="142" t="s">
        <v>47</v>
      </c>
      <c r="H9" s="126"/>
      <c r="I9" s="48" t="s">
        <v>48</v>
      </c>
      <c r="J9" s="42">
        <v>1912687</v>
      </c>
      <c r="K9" s="42">
        <v>3928330</v>
      </c>
      <c r="L9" s="43">
        <f t="shared" si="0"/>
        <v>2.0538279394380785</v>
      </c>
      <c r="M9" s="11"/>
    </row>
    <row r="10" spans="4:13" ht="15.75" customHeight="1">
      <c r="D10" s="151"/>
      <c r="E10" s="135"/>
      <c r="F10" s="135"/>
      <c r="G10" s="142" t="s">
        <v>49</v>
      </c>
      <c r="H10" s="126"/>
      <c r="I10" s="48" t="s">
        <v>50</v>
      </c>
      <c r="J10" s="42">
        <v>8027463</v>
      </c>
      <c r="K10" s="42">
        <v>5500000</v>
      </c>
      <c r="L10" s="43">
        <f t="shared" si="0"/>
        <v>0.6851479726533776</v>
      </c>
      <c r="M10" s="11" t="s">
        <v>51</v>
      </c>
    </row>
    <row r="11" spans="4:13" ht="15.75" customHeight="1">
      <c r="D11" s="151"/>
      <c r="E11" s="136"/>
      <c r="F11" s="136"/>
      <c r="G11" s="143" t="s">
        <v>17</v>
      </c>
      <c r="H11" s="125"/>
      <c r="I11" s="126"/>
      <c r="J11" s="45">
        <f>SUM(J$8:J$10)</f>
        <v>19936950</v>
      </c>
      <c r="K11" s="45">
        <f>SUM(K$8:K$10)</f>
        <v>17028330</v>
      </c>
      <c r="L11" s="46">
        <f t="shared" si="0"/>
        <v>0.8541090788711413</v>
      </c>
      <c r="M11" s="47"/>
    </row>
    <row r="12" spans="4:13" ht="15.75" customHeight="1">
      <c r="D12" s="151"/>
      <c r="E12" s="144" t="s">
        <v>25</v>
      </c>
      <c r="F12" s="144" t="s">
        <v>25</v>
      </c>
      <c r="G12" s="142" t="s">
        <v>52</v>
      </c>
      <c r="H12" s="126"/>
      <c r="I12" s="48" t="s">
        <v>53</v>
      </c>
      <c r="J12" s="42">
        <v>12547225</v>
      </c>
      <c r="K12" s="42">
        <v>9393009</v>
      </c>
      <c r="L12" s="43">
        <f t="shared" si="0"/>
        <v>0.7486124621181177</v>
      </c>
      <c r="M12" s="11"/>
    </row>
    <row r="13" spans="4:13" ht="15.75" customHeight="1">
      <c r="D13" s="151"/>
      <c r="E13" s="135"/>
      <c r="F13" s="135"/>
      <c r="G13" s="142" t="s">
        <v>54</v>
      </c>
      <c r="H13" s="126"/>
      <c r="I13" s="48" t="s">
        <v>55</v>
      </c>
      <c r="J13" s="42">
        <v>6318000</v>
      </c>
      <c r="K13" s="42">
        <v>12000000</v>
      </c>
      <c r="L13" s="43">
        <f t="shared" si="0"/>
        <v>1.899335232668566</v>
      </c>
      <c r="M13" s="11" t="s">
        <v>56</v>
      </c>
    </row>
    <row r="14" spans="4:13" ht="15.75" customHeight="1">
      <c r="D14" s="151"/>
      <c r="E14" s="135"/>
      <c r="F14" s="135"/>
      <c r="G14" s="142" t="s">
        <v>57</v>
      </c>
      <c r="H14" s="126"/>
      <c r="I14" s="48" t="s">
        <v>58</v>
      </c>
      <c r="J14" s="42">
        <v>0</v>
      </c>
      <c r="K14" s="42">
        <v>0</v>
      </c>
      <c r="L14" s="43" t="str">
        <f t="shared" si="0"/>
        <v>-</v>
      </c>
      <c r="M14" s="11" t="s">
        <v>59</v>
      </c>
    </row>
    <row r="15" spans="4:13" ht="15.75" customHeight="1">
      <c r="D15" s="151"/>
      <c r="E15" s="135"/>
      <c r="F15" s="135"/>
      <c r="G15" s="142" t="s">
        <v>60</v>
      </c>
      <c r="H15" s="126"/>
      <c r="I15" s="48" t="s">
        <v>61</v>
      </c>
      <c r="J15" s="42">
        <v>0</v>
      </c>
      <c r="K15" s="42">
        <v>1300000</v>
      </c>
      <c r="L15" s="43" t="str">
        <f t="shared" si="0"/>
        <v>-</v>
      </c>
      <c r="M15" s="11"/>
    </row>
    <row r="16" spans="4:13" ht="15.75" customHeight="1">
      <c r="D16" s="151"/>
      <c r="E16" s="135"/>
      <c r="F16" s="135"/>
      <c r="G16" s="142" t="s">
        <v>62</v>
      </c>
      <c r="H16" s="126"/>
      <c r="I16" s="48" t="s">
        <v>63</v>
      </c>
      <c r="J16" s="42">
        <v>0</v>
      </c>
      <c r="K16" s="50">
        <v>1126000</v>
      </c>
      <c r="L16" s="43" t="str">
        <f t="shared" si="0"/>
        <v>-</v>
      </c>
      <c r="M16" s="51" t="s">
        <v>64</v>
      </c>
    </row>
    <row r="17" spans="4:13" ht="15.75" customHeight="1">
      <c r="D17" s="151"/>
      <c r="E17" s="135"/>
      <c r="F17" s="135"/>
      <c r="G17" s="142" t="s">
        <v>43</v>
      </c>
      <c r="H17" s="126"/>
      <c r="I17" s="48" t="s">
        <v>65</v>
      </c>
      <c r="J17" s="42">
        <v>4001</v>
      </c>
      <c r="K17" s="42">
        <v>0</v>
      </c>
      <c r="L17" s="43">
        <f t="shared" si="0"/>
        <v>0</v>
      </c>
      <c r="M17" s="11" t="s">
        <v>66</v>
      </c>
    </row>
    <row r="18" spans="4:13" ht="15.75" customHeight="1">
      <c r="D18" s="151"/>
      <c r="E18" s="136"/>
      <c r="F18" s="136"/>
      <c r="G18" s="140" t="s">
        <v>17</v>
      </c>
      <c r="H18" s="125"/>
      <c r="I18" s="126"/>
      <c r="J18" s="45">
        <f>SUM(J$12:J$17)</f>
        <v>18869226</v>
      </c>
      <c r="K18" s="45">
        <f>SUM(K$12:K$17)</f>
        <v>23819009</v>
      </c>
      <c r="L18" s="46">
        <f t="shared" si="0"/>
        <v>1.2623204046631271</v>
      </c>
      <c r="M18" s="47"/>
    </row>
    <row r="19" spans="4:13" ht="15.75" customHeight="1">
      <c r="D19" s="152"/>
      <c r="E19" s="149" t="s">
        <v>67</v>
      </c>
      <c r="F19" s="125"/>
      <c r="G19" s="125"/>
      <c r="H19" s="125"/>
      <c r="I19" s="126"/>
      <c r="J19" s="52">
        <f>SUM(J7,J11,J18)</f>
        <v>40343280</v>
      </c>
      <c r="K19" s="52">
        <f>SUM(K7,K11,K18)</f>
        <v>42002623</v>
      </c>
      <c r="L19" s="53">
        <f t="shared" si="0"/>
        <v>1.0411305922572482</v>
      </c>
      <c r="M19" s="54"/>
    </row>
    <row r="20" spans="3:13" ht="15.75" customHeight="1">
      <c r="C20" s="37"/>
      <c r="D20" s="37"/>
      <c r="E20" s="37"/>
      <c r="F20" s="37"/>
      <c r="G20" s="37"/>
      <c r="H20" s="37"/>
      <c r="I20" s="37"/>
      <c r="J20" s="55"/>
      <c r="K20" s="55"/>
      <c r="L20" s="56"/>
      <c r="M20" s="37"/>
    </row>
    <row r="21" spans="3:13" ht="15.75" customHeight="1">
      <c r="C21" s="37"/>
      <c r="D21" s="37"/>
      <c r="E21" s="37"/>
      <c r="F21" s="37"/>
      <c r="G21" s="37"/>
      <c r="H21" s="37"/>
      <c r="I21" s="37"/>
      <c r="J21" s="55"/>
      <c r="K21" s="55"/>
      <c r="L21" s="56"/>
      <c r="M21" s="37"/>
    </row>
    <row r="22" spans="3:13" ht="15.75" customHeight="1">
      <c r="C22" s="148" t="s">
        <v>18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3:13" ht="15.75" customHeight="1">
      <c r="C23" s="57" t="s">
        <v>6</v>
      </c>
      <c r="D23" s="58" t="s">
        <v>68</v>
      </c>
      <c r="E23" s="57" t="s">
        <v>32</v>
      </c>
      <c r="F23" s="57" t="s">
        <v>33</v>
      </c>
      <c r="G23" s="57" t="s">
        <v>20</v>
      </c>
      <c r="H23" s="57" t="s">
        <v>21</v>
      </c>
      <c r="I23" s="57" t="s">
        <v>34</v>
      </c>
      <c r="J23" s="59" t="s">
        <v>35</v>
      </c>
      <c r="K23" s="59" t="s">
        <v>36</v>
      </c>
      <c r="L23" s="60" t="s">
        <v>11</v>
      </c>
      <c r="M23" s="57" t="s">
        <v>12</v>
      </c>
    </row>
    <row r="24" spans="3:13" ht="15.75" customHeight="1">
      <c r="C24" s="147" t="s">
        <v>69</v>
      </c>
      <c r="D24" s="146" t="s">
        <v>22</v>
      </c>
      <c r="E24" s="61" t="s">
        <v>38</v>
      </c>
      <c r="F24" s="62" t="s">
        <v>38</v>
      </c>
      <c r="G24" s="63" t="s">
        <v>70</v>
      </c>
      <c r="H24" s="64" t="s">
        <v>71</v>
      </c>
      <c r="I24" s="63" t="s">
        <v>72</v>
      </c>
      <c r="J24" s="65">
        <v>81170</v>
      </c>
      <c r="K24" s="66">
        <v>200000</v>
      </c>
      <c r="L24" s="67">
        <f aca="true" t="shared" si="1" ref="L24:L71">IF(OR(J24="",J24=0,J24="-"),"-",$K24/$J24)</f>
        <v>2.463964518910928</v>
      </c>
      <c r="M24" s="63" t="s">
        <v>73</v>
      </c>
    </row>
    <row r="25" spans="3:13" ht="15.75" customHeight="1">
      <c r="C25" s="135"/>
      <c r="D25" s="135"/>
      <c r="E25" s="68" t="s">
        <v>25</v>
      </c>
      <c r="F25" s="69" t="s">
        <v>25</v>
      </c>
      <c r="G25" s="70" t="s">
        <v>70</v>
      </c>
      <c r="H25" s="71" t="s">
        <v>71</v>
      </c>
      <c r="I25" s="70" t="s">
        <v>74</v>
      </c>
      <c r="J25" s="32">
        <v>181430</v>
      </c>
      <c r="K25" s="72">
        <v>400000</v>
      </c>
      <c r="L25" s="73">
        <f t="shared" si="1"/>
        <v>2.204707049550791</v>
      </c>
      <c r="M25" s="70" t="s">
        <v>75</v>
      </c>
    </row>
    <row r="26" spans="3:13" ht="15.75" customHeight="1">
      <c r="C26" s="135"/>
      <c r="D26" s="135"/>
      <c r="E26" s="68" t="s">
        <v>25</v>
      </c>
      <c r="F26" s="74" t="s">
        <v>25</v>
      </c>
      <c r="G26" s="70" t="s">
        <v>70</v>
      </c>
      <c r="H26" s="70" t="s">
        <v>76</v>
      </c>
      <c r="I26" s="70" t="s">
        <v>77</v>
      </c>
      <c r="J26" s="32">
        <v>370510</v>
      </c>
      <c r="K26" s="72">
        <v>800000</v>
      </c>
      <c r="L26" s="73">
        <f t="shared" si="1"/>
        <v>2.159185986882945</v>
      </c>
      <c r="M26" s="70" t="s">
        <v>78</v>
      </c>
    </row>
    <row r="27" spans="3:13" ht="15.75" customHeight="1">
      <c r="C27" s="135"/>
      <c r="D27" s="135"/>
      <c r="E27" s="75" t="s">
        <v>79</v>
      </c>
      <c r="F27" s="76" t="s">
        <v>14</v>
      </c>
      <c r="G27" s="77" t="s">
        <v>80</v>
      </c>
      <c r="H27" s="77" t="s">
        <v>24</v>
      </c>
      <c r="I27" s="70" t="s">
        <v>81</v>
      </c>
      <c r="J27" s="32">
        <v>0</v>
      </c>
      <c r="K27" s="32">
        <v>2000000</v>
      </c>
      <c r="L27" s="73" t="str">
        <f t="shared" si="1"/>
        <v>-</v>
      </c>
      <c r="M27" s="70"/>
    </row>
    <row r="28" spans="3:13" ht="15.75" customHeight="1">
      <c r="C28" s="135"/>
      <c r="D28" s="135"/>
      <c r="E28" s="75" t="s">
        <v>79</v>
      </c>
      <c r="F28" s="74" t="s">
        <v>25</v>
      </c>
      <c r="G28" s="77" t="s">
        <v>80</v>
      </c>
      <c r="H28" s="77" t="s">
        <v>24</v>
      </c>
      <c r="I28" s="78" t="s">
        <v>82</v>
      </c>
      <c r="J28" s="32">
        <v>0</v>
      </c>
      <c r="K28" s="32">
        <v>0</v>
      </c>
      <c r="L28" s="73" t="str">
        <f t="shared" si="1"/>
        <v>-</v>
      </c>
      <c r="M28" s="70"/>
    </row>
    <row r="29" spans="3:13" ht="15.75" customHeight="1">
      <c r="C29" s="135"/>
      <c r="D29" s="135"/>
      <c r="E29" s="140" t="s">
        <v>17</v>
      </c>
      <c r="F29" s="125"/>
      <c r="G29" s="125"/>
      <c r="H29" s="125"/>
      <c r="I29" s="126"/>
      <c r="J29" s="79">
        <f>SUM(J24:J28)</f>
        <v>633110</v>
      </c>
      <c r="K29" s="79">
        <f>SUM(K24:K28)</f>
        <v>3400000</v>
      </c>
      <c r="L29" s="80">
        <f t="shared" si="1"/>
        <v>5.3703147952172605</v>
      </c>
      <c r="M29" s="81"/>
    </row>
    <row r="30" spans="3:13" ht="15.75" customHeight="1">
      <c r="C30" s="135"/>
      <c r="D30" s="135"/>
      <c r="E30" s="82" t="s">
        <v>38</v>
      </c>
      <c r="F30" s="83" t="s">
        <v>38</v>
      </c>
      <c r="G30" s="70" t="s">
        <v>83</v>
      </c>
      <c r="H30" s="71" t="s">
        <v>84</v>
      </c>
      <c r="I30" s="70" t="s">
        <v>85</v>
      </c>
      <c r="J30" s="32">
        <v>48570</v>
      </c>
      <c r="K30" s="72">
        <v>60000</v>
      </c>
      <c r="L30" s="73">
        <f t="shared" si="1"/>
        <v>1.2353304508956147</v>
      </c>
      <c r="M30" s="70" t="s">
        <v>86</v>
      </c>
    </row>
    <row r="31" spans="3:13" ht="15.75" customHeight="1">
      <c r="C31" s="135"/>
      <c r="D31" s="135"/>
      <c r="E31" s="140" t="s">
        <v>17</v>
      </c>
      <c r="F31" s="125"/>
      <c r="G31" s="125"/>
      <c r="H31" s="125"/>
      <c r="I31" s="126"/>
      <c r="J31" s="79">
        <f>SUM(J30)</f>
        <v>48570</v>
      </c>
      <c r="K31" s="79">
        <f>SUM(K30)</f>
        <v>60000</v>
      </c>
      <c r="L31" s="80">
        <f t="shared" si="1"/>
        <v>1.2353304508956147</v>
      </c>
      <c r="M31" s="81"/>
    </row>
    <row r="32" spans="3:13" ht="12.75">
      <c r="C32" s="135"/>
      <c r="D32" s="135"/>
      <c r="E32" s="75" t="s">
        <v>79</v>
      </c>
      <c r="F32" s="76" t="s">
        <v>14</v>
      </c>
      <c r="G32" s="70" t="s">
        <v>87</v>
      </c>
      <c r="H32" s="70" t="s">
        <v>88</v>
      </c>
      <c r="I32" s="70" t="s">
        <v>89</v>
      </c>
      <c r="J32" s="32">
        <v>0</v>
      </c>
      <c r="K32" s="72">
        <v>1500000</v>
      </c>
      <c r="L32" s="73" t="str">
        <f t="shared" si="1"/>
        <v>-</v>
      </c>
      <c r="M32" s="70" t="s">
        <v>90</v>
      </c>
    </row>
    <row r="33" spans="3:16" ht="12.75">
      <c r="C33" s="135"/>
      <c r="D33" s="135"/>
      <c r="E33" s="140" t="s">
        <v>17</v>
      </c>
      <c r="F33" s="125"/>
      <c r="G33" s="125"/>
      <c r="H33" s="125"/>
      <c r="I33" s="126"/>
      <c r="J33" s="79">
        <f>SUM(J32)</f>
        <v>0</v>
      </c>
      <c r="K33" s="79">
        <f>SUM(K32)</f>
        <v>1500000</v>
      </c>
      <c r="L33" s="80" t="str">
        <f t="shared" si="1"/>
        <v>-</v>
      </c>
      <c r="M33" s="81"/>
      <c r="P33" s="84"/>
    </row>
    <row r="34" spans="3:13" ht="12.75">
      <c r="C34" s="135"/>
      <c r="D34" s="136"/>
      <c r="E34" s="141"/>
      <c r="F34" s="125"/>
      <c r="G34" s="125"/>
      <c r="H34" s="125"/>
      <c r="I34" s="126"/>
      <c r="J34" s="85">
        <f>SUM(J29,J33)</f>
        <v>633110</v>
      </c>
      <c r="K34" s="85">
        <f>SUM(K29,K31,K33)</f>
        <v>4960000</v>
      </c>
      <c r="L34" s="86">
        <f t="shared" si="1"/>
        <v>7.834341583611063</v>
      </c>
      <c r="M34" s="87"/>
    </row>
    <row r="35" spans="3:13" ht="12.75">
      <c r="C35" s="135"/>
      <c r="D35" s="146" t="s">
        <v>91</v>
      </c>
      <c r="E35" s="82" t="s">
        <v>38</v>
      </c>
      <c r="F35" s="83" t="s">
        <v>38</v>
      </c>
      <c r="G35" s="70" t="s">
        <v>92</v>
      </c>
      <c r="H35" s="88" t="s">
        <v>93</v>
      </c>
      <c r="I35" s="70" t="s">
        <v>94</v>
      </c>
      <c r="J35" s="32">
        <v>146600</v>
      </c>
      <c r="K35" s="72">
        <v>440000</v>
      </c>
      <c r="L35" s="89">
        <f t="shared" si="1"/>
        <v>3.001364256480218</v>
      </c>
      <c r="M35" s="70"/>
    </row>
    <row r="36" spans="3:13" ht="12.75">
      <c r="C36" s="135"/>
      <c r="D36" s="135"/>
      <c r="E36" s="82" t="s">
        <v>38</v>
      </c>
      <c r="F36" s="83" t="s">
        <v>38</v>
      </c>
      <c r="G36" s="70" t="s">
        <v>92</v>
      </c>
      <c r="H36" s="88" t="s">
        <v>95</v>
      </c>
      <c r="I36" s="70" t="s">
        <v>96</v>
      </c>
      <c r="J36" s="32">
        <v>196900</v>
      </c>
      <c r="K36" s="72">
        <v>400000</v>
      </c>
      <c r="L36" s="89">
        <f t="shared" si="1"/>
        <v>2.031488065007618</v>
      </c>
      <c r="M36" s="70" t="s">
        <v>97</v>
      </c>
    </row>
    <row r="37" spans="3:13" ht="12.75">
      <c r="C37" s="135"/>
      <c r="D37" s="135"/>
      <c r="E37" s="140" t="s">
        <v>17</v>
      </c>
      <c r="F37" s="125"/>
      <c r="G37" s="125"/>
      <c r="H37" s="125"/>
      <c r="I37" s="126"/>
      <c r="J37" s="79">
        <f>SUM(J35:J36)</f>
        <v>343500</v>
      </c>
      <c r="K37" s="79">
        <f>SUM(K35:K36)</f>
        <v>840000</v>
      </c>
      <c r="L37" s="90">
        <f t="shared" si="1"/>
        <v>2.445414847161572</v>
      </c>
      <c r="M37" s="91"/>
    </row>
    <row r="38" spans="3:13" ht="12.75">
      <c r="C38" s="135"/>
      <c r="D38" s="135"/>
      <c r="E38" s="92" t="s">
        <v>14</v>
      </c>
      <c r="F38" s="76" t="s">
        <v>14</v>
      </c>
      <c r="G38" s="70" t="s">
        <v>98</v>
      </c>
      <c r="H38" s="88" t="s">
        <v>99</v>
      </c>
      <c r="I38" s="70" t="s">
        <v>100</v>
      </c>
      <c r="J38" s="32">
        <v>0</v>
      </c>
      <c r="K38" s="72">
        <v>2000000</v>
      </c>
      <c r="L38" s="89" t="str">
        <f t="shared" si="1"/>
        <v>-</v>
      </c>
      <c r="M38" s="93"/>
    </row>
    <row r="39" spans="3:13" ht="12.75">
      <c r="C39" s="135"/>
      <c r="D39" s="135"/>
      <c r="E39" s="92" t="s">
        <v>14</v>
      </c>
      <c r="F39" s="76" t="s">
        <v>14</v>
      </c>
      <c r="G39" s="70" t="s">
        <v>98</v>
      </c>
      <c r="H39" s="31" t="s">
        <v>101</v>
      </c>
      <c r="I39" s="70" t="s">
        <v>102</v>
      </c>
      <c r="J39" s="31">
        <v>201950</v>
      </c>
      <c r="K39" s="72">
        <v>800000</v>
      </c>
      <c r="L39" s="89">
        <f t="shared" si="1"/>
        <v>3.9613765783609804</v>
      </c>
      <c r="M39" s="70"/>
    </row>
    <row r="40" spans="3:13" ht="12.75">
      <c r="C40" s="135"/>
      <c r="D40" s="135"/>
      <c r="E40" s="92" t="s">
        <v>14</v>
      </c>
      <c r="F40" s="76" t="s">
        <v>14</v>
      </c>
      <c r="G40" s="70" t="s">
        <v>98</v>
      </c>
      <c r="H40" s="31" t="s">
        <v>103</v>
      </c>
      <c r="I40" s="70" t="s">
        <v>104</v>
      </c>
      <c r="J40" s="32">
        <v>1441820</v>
      </c>
      <c r="K40" s="72">
        <v>800000</v>
      </c>
      <c r="L40" s="89">
        <f t="shared" si="1"/>
        <v>0.5548542813943488</v>
      </c>
      <c r="M40" s="70"/>
    </row>
    <row r="41" spans="3:13" ht="12.75">
      <c r="C41" s="135"/>
      <c r="D41" s="135"/>
      <c r="E41" s="145" t="s">
        <v>17</v>
      </c>
      <c r="F41" s="125"/>
      <c r="G41" s="125"/>
      <c r="H41" s="125"/>
      <c r="I41" s="126"/>
      <c r="J41" s="94">
        <f>SUM(J38:J40)</f>
        <v>1643770</v>
      </c>
      <c r="K41" s="94">
        <f>SUM(K38:K40)</f>
        <v>3600000</v>
      </c>
      <c r="L41" s="95">
        <f t="shared" si="1"/>
        <v>2.1900874209895544</v>
      </c>
      <c r="M41" s="91"/>
    </row>
    <row r="42" spans="3:13" ht="12.75">
      <c r="C42" s="135"/>
      <c r="D42" s="135"/>
      <c r="E42" s="75" t="s">
        <v>79</v>
      </c>
      <c r="F42" s="76" t="s">
        <v>14</v>
      </c>
      <c r="G42" s="70" t="s">
        <v>105</v>
      </c>
      <c r="H42" s="31" t="s">
        <v>106</v>
      </c>
      <c r="I42" s="70" t="s">
        <v>107</v>
      </c>
      <c r="J42" s="32">
        <v>0</v>
      </c>
      <c r="K42" s="72">
        <v>600000</v>
      </c>
      <c r="L42" s="89" t="str">
        <f t="shared" si="1"/>
        <v>-</v>
      </c>
      <c r="M42" s="70"/>
    </row>
    <row r="43" spans="3:13" ht="12.75">
      <c r="C43" s="135"/>
      <c r="D43" s="135"/>
      <c r="E43" s="140" t="s">
        <v>17</v>
      </c>
      <c r="F43" s="125"/>
      <c r="G43" s="125"/>
      <c r="H43" s="125"/>
      <c r="I43" s="126"/>
      <c r="J43" s="79">
        <f>SUM(J42)</f>
        <v>0</v>
      </c>
      <c r="K43" s="79">
        <f>SUM(K42)</f>
        <v>600000</v>
      </c>
      <c r="L43" s="90" t="str">
        <f t="shared" si="1"/>
        <v>-</v>
      </c>
      <c r="M43" s="81"/>
    </row>
    <row r="44" spans="3:13" ht="12.75">
      <c r="C44" s="135"/>
      <c r="D44" s="136"/>
      <c r="E44" s="141"/>
      <c r="F44" s="125"/>
      <c r="G44" s="125"/>
      <c r="H44" s="125"/>
      <c r="I44" s="126"/>
      <c r="J44" s="85">
        <f>SUM(J37,J41,J43)</f>
        <v>1987270</v>
      </c>
      <c r="K44" s="85">
        <f>SUM(K37,K41,K43)</f>
        <v>5040000</v>
      </c>
      <c r="L44" s="86">
        <f t="shared" si="1"/>
        <v>2.536142547313651</v>
      </c>
      <c r="M44" s="87"/>
    </row>
    <row r="45" spans="3:13" ht="12.75">
      <c r="C45" s="135"/>
      <c r="D45" s="146" t="s">
        <v>108</v>
      </c>
      <c r="E45" s="96" t="s">
        <v>14</v>
      </c>
      <c r="F45" s="88" t="s">
        <v>79</v>
      </c>
      <c r="G45" s="70" t="s">
        <v>109</v>
      </c>
      <c r="H45" s="71" t="s">
        <v>110</v>
      </c>
      <c r="I45" s="70" t="s">
        <v>111</v>
      </c>
      <c r="J45" s="31">
        <v>9996800</v>
      </c>
      <c r="K45" s="32">
        <v>0</v>
      </c>
      <c r="L45" s="89">
        <f t="shared" si="1"/>
        <v>0</v>
      </c>
      <c r="M45" s="70" t="s">
        <v>112</v>
      </c>
    </row>
    <row r="46" spans="3:13" ht="12.75">
      <c r="C46" s="135"/>
      <c r="D46" s="135"/>
      <c r="E46" s="96" t="s">
        <v>14</v>
      </c>
      <c r="F46" s="88" t="s">
        <v>79</v>
      </c>
      <c r="G46" s="70" t="s">
        <v>109</v>
      </c>
      <c r="H46" s="71" t="s">
        <v>113</v>
      </c>
      <c r="I46" s="70" t="s">
        <v>114</v>
      </c>
      <c r="J46" s="31">
        <v>112020</v>
      </c>
      <c r="K46" s="32">
        <v>0</v>
      </c>
      <c r="L46" s="89">
        <f t="shared" si="1"/>
        <v>0</v>
      </c>
      <c r="M46" s="70" t="s">
        <v>112</v>
      </c>
    </row>
    <row r="47" spans="3:13" ht="12.75">
      <c r="C47" s="135"/>
      <c r="D47" s="135"/>
      <c r="E47" s="140" t="s">
        <v>17</v>
      </c>
      <c r="F47" s="125"/>
      <c r="G47" s="125"/>
      <c r="H47" s="125"/>
      <c r="I47" s="126"/>
      <c r="J47" s="79">
        <f>SUM(J45:J46)</f>
        <v>10108820</v>
      </c>
      <c r="K47" s="79">
        <f>SUM(K45:K46)</f>
        <v>0</v>
      </c>
      <c r="L47" s="80">
        <f t="shared" si="1"/>
        <v>0</v>
      </c>
      <c r="M47" s="81"/>
    </row>
    <row r="48" spans="3:13" ht="12.75">
      <c r="C48" s="135"/>
      <c r="D48" s="135"/>
      <c r="E48" s="96" t="s">
        <v>14</v>
      </c>
      <c r="F48" s="30" t="s">
        <v>14</v>
      </c>
      <c r="G48" s="70" t="s">
        <v>98</v>
      </c>
      <c r="H48" s="31" t="s">
        <v>115</v>
      </c>
      <c r="I48" s="70" t="s">
        <v>116</v>
      </c>
      <c r="J48" s="31">
        <v>1548800</v>
      </c>
      <c r="K48" s="72">
        <v>0</v>
      </c>
      <c r="L48" s="89">
        <f t="shared" si="1"/>
        <v>0</v>
      </c>
      <c r="M48" s="70"/>
    </row>
    <row r="49" spans="3:13" ht="12.75">
      <c r="C49" s="135"/>
      <c r="D49" s="135"/>
      <c r="E49" s="96" t="s">
        <v>14</v>
      </c>
      <c r="F49" s="30" t="s">
        <v>14</v>
      </c>
      <c r="G49" s="70" t="s">
        <v>98</v>
      </c>
      <c r="H49" s="31" t="s">
        <v>117</v>
      </c>
      <c r="I49" s="70" t="s">
        <v>118</v>
      </c>
      <c r="J49" s="31">
        <v>600000</v>
      </c>
      <c r="K49" s="32">
        <v>200000</v>
      </c>
      <c r="L49" s="89">
        <f t="shared" si="1"/>
        <v>0.3333333333333333</v>
      </c>
      <c r="M49" s="70"/>
    </row>
    <row r="50" spans="3:13" ht="12.75">
      <c r="C50" s="135"/>
      <c r="D50" s="135"/>
      <c r="E50" s="96" t="s">
        <v>14</v>
      </c>
      <c r="F50" s="30" t="s">
        <v>14</v>
      </c>
      <c r="G50" s="70" t="s">
        <v>98</v>
      </c>
      <c r="H50" s="31" t="s">
        <v>27</v>
      </c>
      <c r="I50" s="70" t="s">
        <v>119</v>
      </c>
      <c r="J50" s="32">
        <v>269760</v>
      </c>
      <c r="K50" s="97">
        <v>600000</v>
      </c>
      <c r="L50" s="89">
        <f t="shared" si="1"/>
        <v>2.224199288256228</v>
      </c>
      <c r="M50" s="70"/>
    </row>
    <row r="51" spans="3:13" ht="12.75">
      <c r="C51" s="135"/>
      <c r="D51" s="135"/>
      <c r="E51" s="96" t="s">
        <v>14</v>
      </c>
      <c r="F51" s="30" t="s">
        <v>14</v>
      </c>
      <c r="G51" s="70" t="s">
        <v>98</v>
      </c>
      <c r="H51" s="31" t="s">
        <v>28</v>
      </c>
      <c r="I51" s="70" t="s">
        <v>120</v>
      </c>
      <c r="J51" s="32">
        <v>0</v>
      </c>
      <c r="K51" s="97">
        <v>600000</v>
      </c>
      <c r="L51" s="89" t="str">
        <f t="shared" si="1"/>
        <v>-</v>
      </c>
      <c r="M51" s="70"/>
    </row>
    <row r="52" spans="3:13" ht="12.75">
      <c r="C52" s="135"/>
      <c r="D52" s="135"/>
      <c r="E52" s="98" t="s">
        <v>38</v>
      </c>
      <c r="F52" s="99" t="s">
        <v>38</v>
      </c>
      <c r="G52" s="70" t="s">
        <v>98</v>
      </c>
      <c r="H52" s="31" t="s">
        <v>28</v>
      </c>
      <c r="I52" s="70" t="s">
        <v>121</v>
      </c>
      <c r="J52" s="32">
        <v>541500</v>
      </c>
      <c r="K52" s="32">
        <v>0</v>
      </c>
      <c r="L52" s="89">
        <f t="shared" si="1"/>
        <v>0</v>
      </c>
      <c r="M52" s="70"/>
    </row>
    <row r="53" spans="3:13" ht="12.75">
      <c r="C53" s="135"/>
      <c r="D53" s="135"/>
      <c r="E53" s="140" t="s">
        <v>17</v>
      </c>
      <c r="F53" s="125"/>
      <c r="G53" s="125"/>
      <c r="H53" s="125"/>
      <c r="I53" s="126"/>
      <c r="J53" s="79">
        <f>SUM(J48:J52)</f>
        <v>2960060</v>
      </c>
      <c r="K53" s="79">
        <f>SUM(K48:K52)</f>
        <v>1400000</v>
      </c>
      <c r="L53" s="80">
        <f t="shared" si="1"/>
        <v>0.4729633858773133</v>
      </c>
      <c r="M53" s="81"/>
    </row>
    <row r="54" spans="3:13" ht="12.75">
      <c r="C54" s="135"/>
      <c r="D54" s="136"/>
      <c r="E54" s="141"/>
      <c r="F54" s="125"/>
      <c r="G54" s="125"/>
      <c r="H54" s="125"/>
      <c r="I54" s="126"/>
      <c r="J54" s="85">
        <f>SUM(J47,J53)</f>
        <v>13068880</v>
      </c>
      <c r="K54" s="85">
        <f>SUM(K47,K53)</f>
        <v>1400000</v>
      </c>
      <c r="L54" s="86">
        <f t="shared" si="1"/>
        <v>0.10712471152845539</v>
      </c>
      <c r="M54" s="87"/>
    </row>
    <row r="55" spans="3:13" ht="12.75">
      <c r="C55" s="135"/>
      <c r="D55" s="146" t="s">
        <v>122</v>
      </c>
      <c r="E55" s="92" t="s">
        <v>14</v>
      </c>
      <c r="F55" s="70" t="s">
        <v>79</v>
      </c>
      <c r="G55" s="70" t="s">
        <v>92</v>
      </c>
      <c r="H55" s="70" t="s">
        <v>123</v>
      </c>
      <c r="I55" s="70" t="s">
        <v>124</v>
      </c>
      <c r="J55" s="32">
        <v>993800</v>
      </c>
      <c r="K55" s="32">
        <v>0</v>
      </c>
      <c r="L55" s="89">
        <f t="shared" si="1"/>
        <v>0</v>
      </c>
      <c r="M55" s="70" t="s">
        <v>112</v>
      </c>
    </row>
    <row r="56" spans="3:13" ht="12.75">
      <c r="C56" s="135"/>
      <c r="D56" s="135"/>
      <c r="E56" s="140" t="s">
        <v>17</v>
      </c>
      <c r="F56" s="125"/>
      <c r="G56" s="125"/>
      <c r="H56" s="125"/>
      <c r="I56" s="126"/>
      <c r="J56" s="79">
        <f>SUM(J55)</f>
        <v>993800</v>
      </c>
      <c r="K56" s="79">
        <f>SUM(K55)</f>
        <v>0</v>
      </c>
      <c r="L56" s="80">
        <f t="shared" si="1"/>
        <v>0</v>
      </c>
      <c r="M56" s="81"/>
    </row>
    <row r="57" spans="3:13" ht="12.75">
      <c r="C57" s="135"/>
      <c r="D57" s="135"/>
      <c r="E57" s="92" t="s">
        <v>14</v>
      </c>
      <c r="F57" s="76" t="s">
        <v>14</v>
      </c>
      <c r="G57" s="70" t="s">
        <v>87</v>
      </c>
      <c r="H57" s="70" t="s">
        <v>125</v>
      </c>
      <c r="I57" s="70" t="s">
        <v>126</v>
      </c>
      <c r="J57" s="32">
        <v>0</v>
      </c>
      <c r="K57" s="32">
        <v>6800000</v>
      </c>
      <c r="L57" s="89" t="str">
        <f t="shared" si="1"/>
        <v>-</v>
      </c>
      <c r="M57" s="70" t="s">
        <v>127</v>
      </c>
    </row>
    <row r="58" spans="3:13" ht="12.75">
      <c r="C58" s="135"/>
      <c r="D58" s="135"/>
      <c r="E58" s="68" t="s">
        <v>25</v>
      </c>
      <c r="F58" s="69" t="s">
        <v>25</v>
      </c>
      <c r="G58" s="70" t="s">
        <v>87</v>
      </c>
      <c r="H58" s="70" t="s">
        <v>125</v>
      </c>
      <c r="I58" s="70" t="s">
        <v>128</v>
      </c>
      <c r="J58" s="32">
        <v>0</v>
      </c>
      <c r="K58" s="32">
        <v>400000</v>
      </c>
      <c r="L58" s="89" t="str">
        <f t="shared" si="1"/>
        <v>-</v>
      </c>
      <c r="M58" s="70" t="s">
        <v>127</v>
      </c>
    </row>
    <row r="59" spans="3:13" ht="12.75">
      <c r="C59" s="135"/>
      <c r="D59" s="135"/>
      <c r="E59" s="140" t="s">
        <v>17</v>
      </c>
      <c r="F59" s="125"/>
      <c r="G59" s="125"/>
      <c r="H59" s="125"/>
      <c r="I59" s="126"/>
      <c r="J59" s="79">
        <f>SUM(J57:J58)</f>
        <v>0</v>
      </c>
      <c r="K59" s="79">
        <f>SUM(K57:K58)</f>
        <v>7200000</v>
      </c>
      <c r="L59" s="80" t="str">
        <f t="shared" si="1"/>
        <v>-</v>
      </c>
      <c r="M59" s="81"/>
    </row>
    <row r="60" spans="3:13" ht="12.75">
      <c r="C60" s="135"/>
      <c r="D60" s="136"/>
      <c r="E60" s="141"/>
      <c r="F60" s="125"/>
      <c r="G60" s="125"/>
      <c r="H60" s="125"/>
      <c r="I60" s="126"/>
      <c r="J60" s="85">
        <f>SUM(J56,J59)</f>
        <v>993800</v>
      </c>
      <c r="K60" s="85">
        <f>SUM(K56,K59)</f>
        <v>7200000</v>
      </c>
      <c r="L60" s="86">
        <f t="shared" si="1"/>
        <v>7.244918494666935</v>
      </c>
      <c r="M60" s="87"/>
    </row>
    <row r="61" spans="3:13" ht="12.75">
      <c r="C61" s="135"/>
      <c r="D61" s="147" t="s">
        <v>129</v>
      </c>
      <c r="E61" s="68" t="s">
        <v>25</v>
      </c>
      <c r="F61" s="69" t="s">
        <v>25</v>
      </c>
      <c r="G61" s="70" t="s">
        <v>130</v>
      </c>
      <c r="H61" s="100" t="s">
        <v>131</v>
      </c>
      <c r="I61" s="70" t="s">
        <v>132</v>
      </c>
      <c r="J61" s="32">
        <v>21000</v>
      </c>
      <c r="K61" s="32">
        <v>40000</v>
      </c>
      <c r="L61" s="89">
        <f t="shared" si="1"/>
        <v>1.9047619047619047</v>
      </c>
      <c r="M61" s="70" t="s">
        <v>133</v>
      </c>
    </row>
    <row r="62" spans="3:13" ht="12.75">
      <c r="C62" s="135"/>
      <c r="D62" s="135"/>
      <c r="E62" s="68" t="s">
        <v>25</v>
      </c>
      <c r="F62" s="69" t="s">
        <v>25</v>
      </c>
      <c r="G62" s="70" t="s">
        <v>130</v>
      </c>
      <c r="H62" s="100" t="s">
        <v>134</v>
      </c>
      <c r="I62" s="70" t="s">
        <v>135</v>
      </c>
      <c r="J62" s="32">
        <v>7132003</v>
      </c>
      <c r="K62" s="32">
        <v>2780341</v>
      </c>
      <c r="L62" s="89">
        <f t="shared" si="1"/>
        <v>0.389840133269714</v>
      </c>
      <c r="M62" s="70" t="s">
        <v>136</v>
      </c>
    </row>
    <row r="63" spans="3:13" ht="12.75">
      <c r="C63" s="135"/>
      <c r="D63" s="135"/>
      <c r="E63" s="68" t="s">
        <v>25</v>
      </c>
      <c r="F63" s="69" t="s">
        <v>25</v>
      </c>
      <c r="G63" s="70" t="s">
        <v>130</v>
      </c>
      <c r="H63" s="100" t="s">
        <v>137</v>
      </c>
      <c r="I63" s="70" t="s">
        <v>138</v>
      </c>
      <c r="J63" s="101">
        <v>5400</v>
      </c>
      <c r="K63" s="101">
        <v>20000</v>
      </c>
      <c r="L63" s="89">
        <f t="shared" si="1"/>
        <v>3.7037037037037037</v>
      </c>
      <c r="M63" s="70" t="s">
        <v>139</v>
      </c>
    </row>
    <row r="64" spans="3:13" ht="12.75">
      <c r="C64" s="135"/>
      <c r="D64" s="135"/>
      <c r="E64" s="68" t="s">
        <v>25</v>
      </c>
      <c r="F64" s="69" t="s">
        <v>25</v>
      </c>
      <c r="G64" s="70" t="s">
        <v>130</v>
      </c>
      <c r="H64" s="100" t="s">
        <v>16</v>
      </c>
      <c r="I64" s="70" t="s">
        <v>140</v>
      </c>
      <c r="J64" s="101">
        <v>0</v>
      </c>
      <c r="K64" s="101">
        <v>1126000</v>
      </c>
      <c r="L64" s="89" t="str">
        <f t="shared" si="1"/>
        <v>-</v>
      </c>
      <c r="M64" s="70"/>
    </row>
    <row r="65" spans="3:13" ht="12.75">
      <c r="C65" s="135"/>
      <c r="D65" s="135"/>
      <c r="E65" s="82" t="s">
        <v>38</v>
      </c>
      <c r="F65" s="83" t="s">
        <v>38</v>
      </c>
      <c r="G65" s="70" t="s">
        <v>130</v>
      </c>
      <c r="H65" s="100" t="s">
        <v>92</v>
      </c>
      <c r="I65" s="70" t="s">
        <v>141</v>
      </c>
      <c r="J65" s="101">
        <v>5100</v>
      </c>
      <c r="K65" s="101">
        <v>30000</v>
      </c>
      <c r="L65" s="89">
        <f t="shared" si="1"/>
        <v>5.882352941176471</v>
      </c>
      <c r="M65" s="70" t="s">
        <v>133</v>
      </c>
    </row>
    <row r="66" spans="3:13" ht="12.75">
      <c r="C66" s="135"/>
      <c r="D66" s="135"/>
      <c r="E66" s="140" t="s">
        <v>17</v>
      </c>
      <c r="F66" s="125"/>
      <c r="G66" s="125"/>
      <c r="H66" s="125"/>
      <c r="I66" s="126"/>
      <c r="J66" s="79">
        <f>SUM(J61:J65)</f>
        <v>7163503</v>
      </c>
      <c r="K66" s="79">
        <f>SUM(K61:K65)</f>
        <v>3996341</v>
      </c>
      <c r="L66" s="80">
        <f t="shared" si="1"/>
        <v>0.5578752462307897</v>
      </c>
      <c r="M66" s="81"/>
    </row>
    <row r="67" spans="3:13" ht="12.75">
      <c r="C67" s="135"/>
      <c r="D67" s="135"/>
      <c r="E67" s="82" t="s">
        <v>38</v>
      </c>
      <c r="F67" s="83" t="s">
        <v>38</v>
      </c>
      <c r="G67" s="70" t="s">
        <v>142</v>
      </c>
      <c r="H67" s="100" t="s">
        <v>143</v>
      </c>
      <c r="I67" s="70" t="s">
        <v>144</v>
      </c>
      <c r="J67" s="32">
        <v>0</v>
      </c>
      <c r="K67" s="32">
        <v>0</v>
      </c>
      <c r="L67" s="89" t="str">
        <f t="shared" si="1"/>
        <v>-</v>
      </c>
      <c r="M67" s="70"/>
    </row>
    <row r="68" spans="3:13" ht="12.75">
      <c r="C68" s="135"/>
      <c r="D68" s="135"/>
      <c r="E68" s="68" t="s">
        <v>25</v>
      </c>
      <c r="F68" s="69" t="s">
        <v>25</v>
      </c>
      <c r="G68" s="70" t="s">
        <v>142</v>
      </c>
      <c r="H68" s="102" t="s">
        <v>145</v>
      </c>
      <c r="I68" s="70" t="s">
        <v>146</v>
      </c>
      <c r="J68" s="32">
        <v>0</v>
      </c>
      <c r="K68" s="32">
        <v>0</v>
      </c>
      <c r="L68" s="89" t="str">
        <f t="shared" si="1"/>
        <v>-</v>
      </c>
      <c r="M68" s="70"/>
    </row>
    <row r="69" spans="3:13" ht="12.75">
      <c r="C69" s="135"/>
      <c r="D69" s="135"/>
      <c r="E69" s="96" t="s">
        <v>14</v>
      </c>
      <c r="F69" s="30" t="s">
        <v>14</v>
      </c>
      <c r="G69" s="70" t="s">
        <v>142</v>
      </c>
      <c r="H69" s="102" t="s">
        <v>145</v>
      </c>
      <c r="I69" s="70" t="s">
        <v>147</v>
      </c>
      <c r="J69" s="32">
        <v>0</v>
      </c>
      <c r="K69" s="32">
        <v>0</v>
      </c>
      <c r="L69" s="89" t="str">
        <f t="shared" si="1"/>
        <v>-</v>
      </c>
      <c r="M69" s="70"/>
    </row>
    <row r="70" spans="3:13" ht="12.75">
      <c r="C70" s="135"/>
      <c r="D70" s="135"/>
      <c r="E70" s="140" t="s">
        <v>17</v>
      </c>
      <c r="F70" s="125"/>
      <c r="G70" s="125"/>
      <c r="H70" s="125"/>
      <c r="I70" s="126"/>
      <c r="J70" s="79">
        <f>SUM(J67:J69)</f>
        <v>0</v>
      </c>
      <c r="K70" s="79">
        <f>SUM(K67:K69)</f>
        <v>0</v>
      </c>
      <c r="L70" s="103" t="str">
        <f t="shared" si="1"/>
        <v>-</v>
      </c>
      <c r="M70" s="81"/>
    </row>
    <row r="71" spans="3:13" ht="12.75">
      <c r="C71" s="135"/>
      <c r="D71" s="136"/>
      <c r="E71" s="141"/>
      <c r="F71" s="125"/>
      <c r="G71" s="125"/>
      <c r="H71" s="125"/>
      <c r="I71" s="126"/>
      <c r="J71" s="85">
        <f>SUM(J66,J70)</f>
        <v>7163503</v>
      </c>
      <c r="K71" s="85">
        <f>SUM(K66,K70)</f>
        <v>3996341</v>
      </c>
      <c r="L71" s="86">
        <f t="shared" si="1"/>
        <v>0.5578752462307897</v>
      </c>
      <c r="M71" s="87"/>
    </row>
    <row r="72" spans="3:13" ht="12.75">
      <c r="C72" s="136"/>
      <c r="D72" s="104"/>
      <c r="E72" s="149"/>
      <c r="F72" s="125"/>
      <c r="G72" s="125"/>
      <c r="H72" s="125"/>
      <c r="I72" s="126"/>
      <c r="J72" s="105">
        <f>SUM(J34,J44,J54,J60,J71)</f>
        <v>23846563</v>
      </c>
      <c r="K72" s="105">
        <f>SUM(K34,K44,K54,K60,K71)</f>
        <v>22596341</v>
      </c>
      <c r="L72" s="106">
        <f>IF(OR(J72="",J72=0,J72="-"),"-",$K72/$J72)</f>
        <v>0.9475722350428445</v>
      </c>
      <c r="M72" s="107"/>
    </row>
    <row r="73" spans="3:13" ht="12.75">
      <c r="C73" s="37"/>
      <c r="D73" s="37"/>
      <c r="E73" s="37"/>
      <c r="F73" s="37"/>
      <c r="G73" s="37"/>
      <c r="H73" s="37"/>
      <c r="I73" s="37"/>
      <c r="J73" s="55"/>
      <c r="K73" s="55"/>
      <c r="L73" s="56"/>
      <c r="M73" s="37"/>
    </row>
    <row r="74" spans="3:12" ht="12.75">
      <c r="C74" s="37"/>
      <c r="K74" s="55"/>
      <c r="L74" s="56"/>
    </row>
    <row r="75" spans="3:13" ht="12.75">
      <c r="C75" s="37"/>
      <c r="D75" s="37"/>
      <c r="E75" s="37"/>
      <c r="F75" s="37"/>
      <c r="G75" s="37"/>
      <c r="H75" s="37"/>
      <c r="I75" s="37"/>
      <c r="J75" s="55"/>
      <c r="K75" s="55"/>
      <c r="L75" s="56"/>
      <c r="M75" s="37"/>
    </row>
    <row r="76" spans="3:13" ht="12.75">
      <c r="C76" s="37"/>
      <c r="D76" s="37"/>
      <c r="E76" s="37"/>
      <c r="F76" s="37"/>
      <c r="G76" s="37"/>
      <c r="H76" s="37"/>
      <c r="I76" s="37"/>
      <c r="J76" s="55"/>
      <c r="K76" s="55"/>
      <c r="L76" s="56"/>
      <c r="M76" s="37"/>
    </row>
    <row r="77" spans="3:13" ht="12.75">
      <c r="C77" s="37"/>
      <c r="D77" s="37"/>
      <c r="E77" s="37"/>
      <c r="F77" s="37"/>
      <c r="G77" s="37"/>
      <c r="H77" s="37"/>
      <c r="I77" s="37"/>
      <c r="J77" s="55"/>
      <c r="K77" s="55"/>
      <c r="L77" s="56"/>
      <c r="M77" s="37"/>
    </row>
    <row r="78" spans="3:13" ht="12.75">
      <c r="C78" s="37"/>
      <c r="D78" s="37"/>
      <c r="E78" s="37"/>
      <c r="F78" s="37"/>
      <c r="G78" s="37"/>
      <c r="H78" s="37"/>
      <c r="I78" s="37"/>
      <c r="J78" s="55"/>
      <c r="K78" s="55"/>
      <c r="L78" s="56"/>
      <c r="M78" s="37"/>
    </row>
    <row r="79" spans="3:13" ht="12.75">
      <c r="C79" s="37"/>
      <c r="D79" s="37"/>
      <c r="E79" s="37"/>
      <c r="F79" s="37"/>
      <c r="G79" s="37"/>
      <c r="H79" s="37"/>
      <c r="I79" s="37"/>
      <c r="J79" s="55"/>
      <c r="K79" s="55"/>
      <c r="L79" s="56"/>
      <c r="M79" s="37"/>
    </row>
    <row r="80" spans="3:13" ht="12.75">
      <c r="C80" s="37"/>
      <c r="D80" s="37"/>
      <c r="E80" s="37"/>
      <c r="F80" s="37"/>
      <c r="G80" s="37"/>
      <c r="H80" s="37"/>
      <c r="I80" s="108" t="s">
        <v>67</v>
      </c>
      <c r="J80" s="109" t="s">
        <v>148</v>
      </c>
      <c r="K80" s="109" t="s">
        <v>149</v>
      </c>
      <c r="L80" s="110" t="s">
        <v>150</v>
      </c>
      <c r="M80" s="37"/>
    </row>
    <row r="81" spans="3:13" ht="12.75">
      <c r="C81" s="37"/>
      <c r="D81" s="37"/>
      <c r="E81" s="37"/>
      <c r="F81" s="37"/>
      <c r="G81" s="37"/>
      <c r="H81" s="37"/>
      <c r="I81" s="111" t="s">
        <v>5</v>
      </c>
      <c r="J81" s="112">
        <f>J19</f>
        <v>40343280</v>
      </c>
      <c r="K81" s="112">
        <f>K19</f>
        <v>42002623</v>
      </c>
      <c r="L81" s="113">
        <f>_xlfn.IFERROR(K81/J81,"-%")</f>
        <v>1.0411305922572482</v>
      </c>
      <c r="M81" s="37"/>
    </row>
    <row r="82" spans="3:13" ht="12.75">
      <c r="C82" s="37"/>
      <c r="D82" s="37"/>
      <c r="E82" s="37"/>
      <c r="F82" s="37"/>
      <c r="G82" s="37"/>
      <c r="H82" s="37"/>
      <c r="I82" s="111" t="s">
        <v>18</v>
      </c>
      <c r="J82" s="112">
        <f>J72</f>
        <v>23846563</v>
      </c>
      <c r="K82" s="112">
        <f>K72</f>
        <v>22596341</v>
      </c>
      <c r="L82" s="113">
        <f>_xlfn.IFERROR(K82/J82,"-%")</f>
        <v>0.9475722350428445</v>
      </c>
      <c r="M82" s="37"/>
    </row>
    <row r="83" spans="3:13" ht="12.75">
      <c r="C83" s="37"/>
      <c r="D83" s="37"/>
      <c r="E83" s="37"/>
      <c r="F83" s="37"/>
      <c r="G83" s="37"/>
      <c r="H83" s="37"/>
      <c r="I83" s="114" t="s">
        <v>151</v>
      </c>
      <c r="J83" s="115">
        <f>J81-J82</f>
        <v>16496717</v>
      </c>
      <c r="K83" s="115">
        <f>K81-K82</f>
        <v>19406282</v>
      </c>
      <c r="L83" s="116">
        <f>_xlfn.IFERROR(K83/J83,"-%")</f>
        <v>1.1763723654833869</v>
      </c>
      <c r="M83" s="37"/>
    </row>
    <row r="84" spans="3:13" ht="12.75">
      <c r="C84" s="37"/>
      <c r="D84" s="37"/>
      <c r="E84" s="37"/>
      <c r="F84" s="37"/>
      <c r="G84" s="37"/>
      <c r="H84" s="37"/>
      <c r="I84" s="117"/>
      <c r="J84" s="118"/>
      <c r="K84" s="118"/>
      <c r="L84" s="119"/>
      <c r="M84" s="37"/>
    </row>
    <row r="85" spans="3:13" ht="12.75">
      <c r="C85" s="37"/>
      <c r="D85" s="37"/>
      <c r="E85" s="37"/>
      <c r="F85" s="37"/>
      <c r="G85" s="37"/>
      <c r="H85" s="37"/>
      <c r="I85" s="117"/>
      <c r="J85" s="118"/>
      <c r="K85" s="118"/>
      <c r="L85" s="119"/>
      <c r="M85" s="37"/>
    </row>
    <row r="86" spans="3:13" ht="12.75">
      <c r="C86" s="37"/>
      <c r="D86" s="37"/>
      <c r="E86" s="37"/>
      <c r="F86" s="37"/>
      <c r="G86" s="37"/>
      <c r="H86" s="37"/>
      <c r="I86" s="117"/>
      <c r="J86" s="118"/>
      <c r="K86" s="118"/>
      <c r="L86" s="119"/>
      <c r="M86" s="37"/>
    </row>
    <row r="87" spans="3:13" ht="12.75">
      <c r="C87" s="37"/>
      <c r="D87" s="37"/>
      <c r="E87" s="37"/>
      <c r="F87" s="37"/>
      <c r="G87" s="37"/>
      <c r="H87" s="37"/>
      <c r="I87" s="120" t="s">
        <v>38</v>
      </c>
      <c r="J87" s="109" t="s">
        <v>148</v>
      </c>
      <c r="K87" s="109" t="s">
        <v>149</v>
      </c>
      <c r="L87" s="110" t="s">
        <v>150</v>
      </c>
      <c r="M87" s="37"/>
    </row>
    <row r="88" spans="3:13" ht="12.75">
      <c r="C88" s="37"/>
      <c r="D88" s="37"/>
      <c r="E88" s="37"/>
      <c r="F88" s="37"/>
      <c r="G88" s="37"/>
      <c r="H88" s="37"/>
      <c r="I88" s="111" t="s">
        <v>5</v>
      </c>
      <c r="J88" s="112">
        <f>J7</f>
        <v>1537104</v>
      </c>
      <c r="K88" s="112">
        <f>K7</f>
        <v>1155284</v>
      </c>
      <c r="L88" s="121">
        <f>_xlfn.IFERROR(K88/J88,"-%")</f>
        <v>0.7515978099074624</v>
      </c>
      <c r="M88" s="37"/>
    </row>
    <row r="89" spans="3:13" ht="12.75">
      <c r="C89" s="37"/>
      <c r="D89" s="37"/>
      <c r="E89" s="37"/>
      <c r="F89" s="37"/>
      <c r="G89" s="37"/>
      <c r="H89" s="37"/>
      <c r="I89" s="111" t="s">
        <v>18</v>
      </c>
      <c r="J89" s="112">
        <f>SUMIF(E24:E69,"학생",J24:J69)</f>
        <v>1019840</v>
      </c>
      <c r="K89" s="112">
        <f>SUMIF(F24:F69,"학생",K24:K69)</f>
        <v>1130000</v>
      </c>
      <c r="L89" s="121">
        <f>_xlfn.IFERROR(K89/J89,"-%")</f>
        <v>1.108016943834327</v>
      </c>
      <c r="M89" s="37"/>
    </row>
    <row r="90" spans="3:13" ht="12.75">
      <c r="C90" s="37"/>
      <c r="D90" s="37"/>
      <c r="E90" s="37"/>
      <c r="F90" s="37"/>
      <c r="G90" s="37"/>
      <c r="H90" s="37"/>
      <c r="I90" s="114" t="s">
        <v>151</v>
      </c>
      <c r="J90" s="115">
        <f>J88-J89</f>
        <v>517264</v>
      </c>
      <c r="K90" s="115">
        <f>K88-K89</f>
        <v>25284</v>
      </c>
      <c r="L90" s="116">
        <f>_xlfn.IFERROR(K90/J90,"%")</f>
        <v>0.048880262303195275</v>
      </c>
      <c r="M90" s="37"/>
    </row>
    <row r="91" spans="3:13" ht="12.75">
      <c r="C91" s="37"/>
      <c r="D91" s="37"/>
      <c r="E91" s="37"/>
      <c r="F91" s="37"/>
      <c r="G91" s="37"/>
      <c r="H91" s="37"/>
      <c r="I91" s="117"/>
      <c r="J91" s="118"/>
      <c r="K91" s="118"/>
      <c r="L91" s="119"/>
      <c r="M91" s="37"/>
    </row>
    <row r="92" spans="3:13" ht="12.75">
      <c r="C92" s="37"/>
      <c r="D92" s="37"/>
      <c r="E92" s="37"/>
      <c r="F92" s="37"/>
      <c r="G92" s="37"/>
      <c r="H92" s="37"/>
      <c r="I92" s="108" t="s">
        <v>14</v>
      </c>
      <c r="J92" s="109" t="s">
        <v>148</v>
      </c>
      <c r="K92" s="109" t="s">
        <v>149</v>
      </c>
      <c r="L92" s="110" t="s">
        <v>150</v>
      </c>
      <c r="M92" s="37"/>
    </row>
    <row r="93" spans="3:13" ht="12.75">
      <c r="C93" s="37"/>
      <c r="D93" s="37"/>
      <c r="E93" s="37"/>
      <c r="F93" s="37"/>
      <c r="G93" s="37"/>
      <c r="H93" s="37"/>
      <c r="I93" s="111" t="s">
        <v>5</v>
      </c>
      <c r="J93" s="112">
        <f>J11</f>
        <v>19936950</v>
      </c>
      <c r="K93" s="112">
        <f>K11</f>
        <v>17028330</v>
      </c>
      <c r="L93" s="113">
        <f>_xlfn.IFERROR(K93/J93,"-%")</f>
        <v>0.8541090788711413</v>
      </c>
      <c r="M93" s="37"/>
    </row>
    <row r="94" spans="3:13" ht="12.75">
      <c r="C94" s="37"/>
      <c r="D94" s="37"/>
      <c r="E94" s="37"/>
      <c r="F94" s="37"/>
      <c r="G94" s="37"/>
      <c r="H94" s="37"/>
      <c r="I94" s="111" t="s">
        <v>18</v>
      </c>
      <c r="J94" s="112">
        <f>SUMIF(E24:E69,"본회계",J24:J69)</f>
        <v>15164950</v>
      </c>
      <c r="K94" s="112">
        <f>SUMIF(F24:F69,"본회계",K24:K69)</f>
        <v>15900000</v>
      </c>
      <c r="L94" s="113">
        <f>_xlfn.IFERROR(K94/J94,"-%")</f>
        <v>1.0484703213660447</v>
      </c>
      <c r="M94" s="37"/>
    </row>
    <row r="95" spans="3:13" ht="12.75">
      <c r="C95" s="37"/>
      <c r="D95" s="37"/>
      <c r="E95" s="37"/>
      <c r="F95" s="37"/>
      <c r="G95" s="37"/>
      <c r="H95" s="37"/>
      <c r="I95" s="114" t="s">
        <v>151</v>
      </c>
      <c r="J95" s="115">
        <f>J93-J94</f>
        <v>4772000</v>
      </c>
      <c r="K95" s="115">
        <f>K93-K94</f>
        <v>1128330</v>
      </c>
      <c r="L95" s="116">
        <v>0.06600991164</v>
      </c>
      <c r="M95" s="37"/>
    </row>
    <row r="96" spans="3:13" ht="12.75">
      <c r="C96" s="37"/>
      <c r="D96" s="37"/>
      <c r="E96" s="37"/>
      <c r="F96" s="37"/>
      <c r="G96" s="37"/>
      <c r="H96" s="37"/>
      <c r="I96" s="117"/>
      <c r="J96" s="118"/>
      <c r="K96" s="118"/>
      <c r="L96" s="119"/>
      <c r="M96" s="37"/>
    </row>
    <row r="97" spans="3:13" ht="12.75">
      <c r="C97" s="37"/>
      <c r="D97" s="37"/>
      <c r="E97" s="37"/>
      <c r="F97" s="37"/>
      <c r="G97" s="37"/>
      <c r="H97" s="37"/>
      <c r="I97" s="120" t="s">
        <v>25</v>
      </c>
      <c r="J97" s="109" t="s">
        <v>148</v>
      </c>
      <c r="K97" s="109" t="s">
        <v>149</v>
      </c>
      <c r="L97" s="110" t="s">
        <v>150</v>
      </c>
      <c r="M97" s="37"/>
    </row>
    <row r="98" spans="3:13" ht="12.75">
      <c r="C98" s="37"/>
      <c r="D98" s="37"/>
      <c r="E98" s="37"/>
      <c r="F98" s="37"/>
      <c r="G98" s="37"/>
      <c r="H98" s="37"/>
      <c r="I98" s="111" t="s">
        <v>5</v>
      </c>
      <c r="J98" s="112">
        <f>J18</f>
        <v>18869226</v>
      </c>
      <c r="K98" s="112">
        <f>K18</f>
        <v>23819009</v>
      </c>
      <c r="L98" s="113">
        <f>_xlfn.IFERROR(K98/J98,"-%")</f>
        <v>1.2623204046631271</v>
      </c>
      <c r="M98" s="37"/>
    </row>
    <row r="99" spans="3:13" ht="12.75">
      <c r="C99" s="37"/>
      <c r="D99" s="37"/>
      <c r="E99" s="37"/>
      <c r="F99" s="37"/>
      <c r="G99" s="37"/>
      <c r="H99" s="37"/>
      <c r="I99" s="111" t="s">
        <v>18</v>
      </c>
      <c r="J99" s="112">
        <f>SUMIF(E24:E69,"자치",J24:J69)</f>
        <v>7710343</v>
      </c>
      <c r="K99" s="112">
        <f>SUMIF(F24:F69,"자치",K24:K69)</f>
        <v>5566341</v>
      </c>
      <c r="L99" s="113">
        <f>_xlfn.IFERROR(K99/J99,"-%")</f>
        <v>0.7219316961644897</v>
      </c>
      <c r="M99" s="37"/>
    </row>
    <row r="100" spans="3:13" ht="12.75">
      <c r="C100" s="37"/>
      <c r="D100" s="37"/>
      <c r="E100" s="37"/>
      <c r="F100" s="37"/>
      <c r="G100" s="37"/>
      <c r="H100" s="37"/>
      <c r="I100" s="114" t="s">
        <v>151</v>
      </c>
      <c r="J100" s="115">
        <f>J98-J99</f>
        <v>11158883</v>
      </c>
      <c r="K100" s="115">
        <f>K98-K99</f>
        <v>18252668</v>
      </c>
      <c r="L100" s="116">
        <v>1.255642865</v>
      </c>
      <c r="M100" s="37"/>
    </row>
    <row r="101" spans="3:13" ht="12.75">
      <c r="C101" s="37"/>
      <c r="D101" s="37"/>
      <c r="E101" s="37"/>
      <c r="F101" s="37"/>
      <c r="G101" s="37"/>
      <c r="H101" s="37"/>
      <c r="I101" s="37"/>
      <c r="J101" s="55"/>
      <c r="K101" s="55"/>
      <c r="L101" s="56"/>
      <c r="M101" s="37"/>
    </row>
    <row r="102" spans="3:13" ht="12.75">
      <c r="C102" s="37"/>
      <c r="D102" s="37"/>
      <c r="E102" s="37"/>
      <c r="F102" s="37"/>
      <c r="G102" s="37"/>
      <c r="H102" s="37"/>
      <c r="I102" s="37"/>
      <c r="J102" s="55"/>
      <c r="K102" s="55"/>
      <c r="L102" s="56"/>
      <c r="M102" s="37"/>
    </row>
    <row r="103" spans="3:13" ht="12.75">
      <c r="C103" s="37"/>
      <c r="D103" s="37"/>
      <c r="E103" s="37"/>
      <c r="F103" s="37"/>
      <c r="G103" s="37"/>
      <c r="H103" s="37"/>
      <c r="I103" s="37"/>
      <c r="J103" s="55"/>
      <c r="K103" s="55"/>
      <c r="L103" s="56"/>
      <c r="M103" s="37"/>
    </row>
    <row r="104" spans="3:13" ht="12.75">
      <c r="C104" s="37"/>
      <c r="D104" s="37"/>
      <c r="E104" s="37"/>
      <c r="F104" s="37"/>
      <c r="G104" s="37"/>
      <c r="H104" s="37"/>
      <c r="I104" s="37"/>
      <c r="J104" s="55"/>
      <c r="K104" s="55"/>
      <c r="L104" s="56"/>
      <c r="M104" s="37"/>
    </row>
    <row r="105" spans="3:13" ht="12.75">
      <c r="C105" s="37"/>
      <c r="D105" s="37"/>
      <c r="E105" s="37"/>
      <c r="F105" s="37"/>
      <c r="G105" s="37"/>
      <c r="H105" s="37"/>
      <c r="I105" s="37"/>
      <c r="J105" s="55"/>
      <c r="K105" s="55"/>
      <c r="L105" s="56"/>
      <c r="M105" s="37"/>
    </row>
    <row r="106" spans="3:13" ht="12.75">
      <c r="C106" s="37"/>
      <c r="D106" s="37"/>
      <c r="E106" s="37"/>
      <c r="F106" s="37"/>
      <c r="G106" s="37"/>
      <c r="H106" s="37"/>
      <c r="I106" s="37"/>
      <c r="J106" s="55"/>
      <c r="K106" s="55"/>
      <c r="L106" s="56"/>
      <c r="M106" s="37"/>
    </row>
    <row r="107" spans="3:13" ht="12.75">
      <c r="C107" s="37"/>
      <c r="D107" s="37"/>
      <c r="E107" s="37"/>
      <c r="F107" s="37"/>
      <c r="G107" s="37"/>
      <c r="H107" s="37"/>
      <c r="I107" s="37"/>
      <c r="J107" s="55"/>
      <c r="K107" s="55"/>
      <c r="L107" s="56"/>
      <c r="M107" s="37"/>
    </row>
    <row r="108" spans="3:13" ht="12.75">
      <c r="C108" s="37"/>
      <c r="D108" s="37"/>
      <c r="E108" s="37"/>
      <c r="F108" s="37"/>
      <c r="G108" s="37"/>
      <c r="H108" s="37"/>
      <c r="I108" s="37"/>
      <c r="J108" s="55"/>
      <c r="K108" s="55"/>
      <c r="L108" s="56"/>
      <c r="M108" s="37"/>
    </row>
    <row r="109" spans="3:13" ht="12.75">
      <c r="C109" s="37"/>
      <c r="D109" s="37"/>
      <c r="E109" s="37"/>
      <c r="F109" s="37"/>
      <c r="G109" s="37"/>
      <c r="H109" s="37"/>
      <c r="I109" s="37"/>
      <c r="J109" s="55"/>
      <c r="K109" s="55"/>
      <c r="L109" s="56"/>
      <c r="M109" s="37"/>
    </row>
    <row r="110" spans="3:13" ht="12.75">
      <c r="C110" s="37"/>
      <c r="D110" s="37"/>
      <c r="E110" s="37"/>
      <c r="F110" s="37"/>
      <c r="G110" s="37"/>
      <c r="H110" s="37"/>
      <c r="I110" s="37"/>
      <c r="J110" s="55"/>
      <c r="K110" s="55"/>
      <c r="L110" s="56"/>
      <c r="M110" s="37"/>
    </row>
    <row r="111" spans="3:13" ht="12.75">
      <c r="C111" s="37"/>
      <c r="D111" s="37"/>
      <c r="E111" s="37"/>
      <c r="F111" s="37"/>
      <c r="G111" s="37"/>
      <c r="H111" s="37"/>
      <c r="I111" s="37"/>
      <c r="J111" s="55"/>
      <c r="K111" s="55"/>
      <c r="L111" s="56"/>
      <c r="M111" s="37"/>
    </row>
    <row r="112" spans="3:13" ht="12.75">
      <c r="C112" s="37"/>
      <c r="D112" s="37"/>
      <c r="E112" s="37"/>
      <c r="F112" s="37"/>
      <c r="G112" s="37"/>
      <c r="H112" s="37"/>
      <c r="I112" s="37"/>
      <c r="J112" s="55"/>
      <c r="K112" s="55"/>
      <c r="L112" s="56"/>
      <c r="M112" s="37"/>
    </row>
    <row r="113" spans="3:13" ht="12.75">
      <c r="C113" s="37"/>
      <c r="D113" s="37"/>
      <c r="E113" s="37"/>
      <c r="F113" s="37"/>
      <c r="G113" s="37"/>
      <c r="H113" s="37"/>
      <c r="I113" s="37"/>
      <c r="J113" s="55"/>
      <c r="K113" s="55"/>
      <c r="L113" s="56"/>
      <c r="M113" s="37"/>
    </row>
    <row r="114" spans="3:13" ht="12.75">
      <c r="C114" s="37"/>
      <c r="D114" s="37"/>
      <c r="E114" s="37"/>
      <c r="F114" s="37"/>
      <c r="G114" s="37"/>
      <c r="H114" s="37"/>
      <c r="I114" s="37"/>
      <c r="J114" s="55"/>
      <c r="K114" s="55"/>
      <c r="L114" s="56"/>
      <c r="M114" s="37"/>
    </row>
    <row r="115" spans="3:13" ht="12.75">
      <c r="C115" s="37"/>
      <c r="D115" s="37"/>
      <c r="E115" s="37"/>
      <c r="F115" s="37"/>
      <c r="G115" s="37"/>
      <c r="H115" s="37"/>
      <c r="I115" s="37"/>
      <c r="J115" s="55"/>
      <c r="K115" s="55"/>
      <c r="L115" s="56"/>
      <c r="M115" s="37"/>
    </row>
    <row r="116" spans="3:13" ht="12.75">
      <c r="C116" s="37"/>
      <c r="D116" s="37"/>
      <c r="E116" s="37"/>
      <c r="F116" s="37"/>
      <c r="G116" s="37"/>
      <c r="H116" s="37"/>
      <c r="I116" s="37"/>
      <c r="J116" s="55"/>
      <c r="K116" s="55"/>
      <c r="L116" s="56"/>
      <c r="M116" s="37"/>
    </row>
    <row r="117" spans="3:13" ht="12.75">
      <c r="C117" s="37"/>
      <c r="D117" s="37"/>
      <c r="E117" s="37"/>
      <c r="F117" s="37"/>
      <c r="G117" s="37"/>
      <c r="H117" s="37"/>
      <c r="I117" s="37"/>
      <c r="J117" s="55"/>
      <c r="K117" s="55"/>
      <c r="L117" s="56"/>
      <c r="M117" s="37"/>
    </row>
    <row r="118" spans="3:13" ht="12.75">
      <c r="C118" s="37"/>
      <c r="D118" s="37"/>
      <c r="E118" s="37"/>
      <c r="F118" s="37"/>
      <c r="G118" s="37"/>
      <c r="H118" s="37"/>
      <c r="I118" s="37"/>
      <c r="J118" s="55"/>
      <c r="K118" s="55"/>
      <c r="L118" s="56"/>
      <c r="M118" s="37"/>
    </row>
    <row r="119" spans="3:13" ht="12.75">
      <c r="C119" s="37"/>
      <c r="D119" s="37"/>
      <c r="E119" s="37"/>
      <c r="F119" s="37"/>
      <c r="G119" s="37"/>
      <c r="H119" s="37"/>
      <c r="I119" s="37"/>
      <c r="J119" s="55"/>
      <c r="K119" s="55"/>
      <c r="L119" s="56"/>
      <c r="M119" s="37"/>
    </row>
    <row r="120" spans="3:13" ht="12.75">
      <c r="C120" s="37"/>
      <c r="D120" s="37"/>
      <c r="E120" s="37"/>
      <c r="F120" s="37"/>
      <c r="G120" s="37"/>
      <c r="H120" s="37"/>
      <c r="I120" s="37"/>
      <c r="J120" s="55"/>
      <c r="K120" s="55"/>
      <c r="L120" s="56"/>
      <c r="M120" s="37"/>
    </row>
    <row r="121" spans="3:13" ht="12.75">
      <c r="C121" s="37"/>
      <c r="D121" s="37"/>
      <c r="E121" s="37"/>
      <c r="F121" s="37"/>
      <c r="G121" s="37"/>
      <c r="H121" s="37"/>
      <c r="I121" s="37"/>
      <c r="J121" s="55"/>
      <c r="K121" s="55"/>
      <c r="L121" s="56"/>
      <c r="M121" s="37"/>
    </row>
    <row r="122" spans="3:13" ht="12.75">
      <c r="C122" s="37"/>
      <c r="D122" s="37"/>
      <c r="E122" s="37"/>
      <c r="F122" s="37"/>
      <c r="G122" s="37"/>
      <c r="H122" s="37"/>
      <c r="I122" s="37"/>
      <c r="J122" s="55"/>
      <c r="K122" s="55"/>
      <c r="L122" s="56"/>
      <c r="M122" s="37"/>
    </row>
    <row r="123" spans="3:13" ht="12.75">
      <c r="C123" s="37"/>
      <c r="D123" s="37"/>
      <c r="E123" s="37"/>
      <c r="F123" s="37"/>
      <c r="G123" s="37"/>
      <c r="H123" s="37"/>
      <c r="I123" s="37"/>
      <c r="J123" s="55"/>
      <c r="K123" s="55"/>
      <c r="L123" s="56"/>
      <c r="M123" s="37"/>
    </row>
    <row r="124" spans="3:13" ht="12.75">
      <c r="C124" s="37"/>
      <c r="D124" s="37"/>
      <c r="E124" s="37"/>
      <c r="F124" s="37"/>
      <c r="G124" s="37"/>
      <c r="H124" s="37"/>
      <c r="I124" s="37"/>
      <c r="J124" s="55"/>
      <c r="K124" s="55"/>
      <c r="L124" s="56"/>
      <c r="M124" s="37"/>
    </row>
    <row r="125" spans="3:13" ht="12.75">
      <c r="C125" s="37"/>
      <c r="D125" s="37"/>
      <c r="E125" s="37"/>
      <c r="F125" s="37"/>
      <c r="G125" s="37"/>
      <c r="H125" s="37"/>
      <c r="I125" s="37"/>
      <c r="J125" s="55"/>
      <c r="K125" s="55"/>
      <c r="L125" s="56"/>
      <c r="M125" s="37"/>
    </row>
    <row r="126" spans="3:13" ht="12.75">
      <c r="C126" s="37"/>
      <c r="D126" s="37"/>
      <c r="E126" s="37"/>
      <c r="F126" s="37"/>
      <c r="G126" s="37"/>
      <c r="H126" s="37"/>
      <c r="I126" s="37"/>
      <c r="J126" s="55"/>
      <c r="K126" s="55"/>
      <c r="L126" s="56"/>
      <c r="M126" s="37"/>
    </row>
    <row r="127" spans="3:13" ht="12.75">
      <c r="C127" s="37"/>
      <c r="D127" s="37"/>
      <c r="E127" s="37"/>
      <c r="F127" s="37"/>
      <c r="G127" s="37"/>
      <c r="H127" s="37"/>
      <c r="I127" s="37"/>
      <c r="J127" s="55"/>
      <c r="K127" s="55"/>
      <c r="L127" s="56"/>
      <c r="M127" s="37"/>
    </row>
    <row r="128" spans="3:13" ht="12.75">
      <c r="C128" s="37"/>
      <c r="D128" s="37"/>
      <c r="E128" s="37"/>
      <c r="F128" s="37"/>
      <c r="G128" s="37"/>
      <c r="H128" s="37"/>
      <c r="I128" s="37"/>
      <c r="J128" s="55"/>
      <c r="K128" s="55"/>
      <c r="L128" s="56"/>
      <c r="M128" s="37"/>
    </row>
    <row r="129" spans="3:13" ht="12.75">
      <c r="C129" s="37"/>
      <c r="D129" s="37"/>
      <c r="E129" s="37"/>
      <c r="F129" s="37"/>
      <c r="G129" s="37"/>
      <c r="H129" s="37"/>
      <c r="I129" s="37"/>
      <c r="J129" s="55"/>
      <c r="K129" s="55"/>
      <c r="L129" s="56"/>
      <c r="M129" s="37"/>
    </row>
    <row r="130" spans="3:13" ht="12.75">
      <c r="C130" s="37"/>
      <c r="D130" s="37"/>
      <c r="E130" s="37"/>
      <c r="F130" s="37"/>
      <c r="G130" s="37"/>
      <c r="H130" s="37"/>
      <c r="I130" s="37"/>
      <c r="J130" s="55"/>
      <c r="K130" s="55"/>
      <c r="L130" s="56"/>
      <c r="M130" s="37"/>
    </row>
    <row r="131" spans="3:13" ht="12.75">
      <c r="C131" s="37"/>
      <c r="D131" s="37"/>
      <c r="E131" s="37"/>
      <c r="F131" s="37"/>
      <c r="G131" s="37"/>
      <c r="H131" s="37"/>
      <c r="I131" s="37"/>
      <c r="J131" s="55"/>
      <c r="K131" s="55"/>
      <c r="L131" s="56"/>
      <c r="M131" s="37"/>
    </row>
    <row r="132" spans="3:13" ht="12.75">
      <c r="C132" s="37"/>
      <c r="D132" s="37"/>
      <c r="E132" s="37"/>
      <c r="F132" s="37"/>
      <c r="G132" s="37"/>
      <c r="H132" s="37"/>
      <c r="I132" s="37"/>
      <c r="J132" s="55"/>
      <c r="K132" s="55"/>
      <c r="L132" s="56"/>
      <c r="M132" s="37"/>
    </row>
    <row r="133" spans="3:13" ht="12.75">
      <c r="C133" s="37"/>
      <c r="D133" s="37"/>
      <c r="E133" s="37"/>
      <c r="F133" s="37"/>
      <c r="G133" s="37"/>
      <c r="H133" s="37"/>
      <c r="I133" s="37"/>
      <c r="J133" s="55"/>
      <c r="K133" s="55"/>
      <c r="L133" s="56"/>
      <c r="M133" s="37"/>
    </row>
    <row r="134" spans="3:13" ht="12.75">
      <c r="C134" s="37"/>
      <c r="D134" s="37"/>
      <c r="E134" s="37"/>
      <c r="F134" s="37"/>
      <c r="G134" s="37"/>
      <c r="H134" s="37"/>
      <c r="I134" s="37"/>
      <c r="J134" s="55"/>
      <c r="K134" s="55"/>
      <c r="L134" s="56"/>
      <c r="M134" s="37"/>
    </row>
    <row r="135" spans="3:13" ht="12.75">
      <c r="C135" s="37"/>
      <c r="D135" s="37"/>
      <c r="E135" s="37"/>
      <c r="F135" s="37"/>
      <c r="G135" s="37"/>
      <c r="H135" s="37"/>
      <c r="I135" s="37"/>
      <c r="J135" s="55"/>
      <c r="K135" s="55"/>
      <c r="L135" s="56"/>
      <c r="M135" s="37"/>
    </row>
    <row r="136" spans="3:13" ht="12.75">
      <c r="C136" s="37"/>
      <c r="D136" s="37"/>
      <c r="E136" s="37"/>
      <c r="F136" s="37"/>
      <c r="G136" s="37"/>
      <c r="H136" s="37"/>
      <c r="I136" s="37"/>
      <c r="J136" s="55"/>
      <c r="K136" s="55"/>
      <c r="L136" s="56"/>
      <c r="M136" s="37"/>
    </row>
    <row r="137" spans="3:13" ht="12.75">
      <c r="C137" s="37"/>
      <c r="D137" s="37"/>
      <c r="E137" s="37"/>
      <c r="F137" s="37"/>
      <c r="G137" s="37"/>
      <c r="H137" s="37"/>
      <c r="I137" s="37"/>
      <c r="J137" s="55"/>
      <c r="K137" s="55"/>
      <c r="L137" s="56"/>
      <c r="M137" s="37"/>
    </row>
    <row r="138" spans="3:13" ht="12.75">
      <c r="C138" s="37"/>
      <c r="D138" s="37"/>
      <c r="E138" s="37"/>
      <c r="F138" s="37"/>
      <c r="G138" s="37"/>
      <c r="H138" s="37"/>
      <c r="I138" s="37"/>
      <c r="J138" s="55"/>
      <c r="K138" s="55"/>
      <c r="L138" s="56"/>
      <c r="M138" s="37"/>
    </row>
    <row r="139" spans="3:13" ht="12.75">
      <c r="C139" s="37"/>
      <c r="D139" s="37"/>
      <c r="E139" s="37"/>
      <c r="F139" s="37"/>
      <c r="G139" s="37"/>
      <c r="H139" s="37"/>
      <c r="I139" s="37"/>
      <c r="J139" s="55"/>
      <c r="K139" s="55"/>
      <c r="L139" s="56"/>
      <c r="M139" s="37"/>
    </row>
    <row r="140" spans="3:13" ht="12.75">
      <c r="C140" s="37"/>
      <c r="D140" s="37"/>
      <c r="E140" s="37"/>
      <c r="F140" s="37"/>
      <c r="G140" s="37"/>
      <c r="H140" s="37"/>
      <c r="I140" s="37"/>
      <c r="J140" s="55"/>
      <c r="K140" s="55"/>
      <c r="L140" s="56"/>
      <c r="M140" s="37"/>
    </row>
    <row r="141" spans="3:13" ht="12.75">
      <c r="C141" s="37"/>
      <c r="D141" s="37"/>
      <c r="E141" s="37"/>
      <c r="F141" s="37"/>
      <c r="G141" s="37"/>
      <c r="H141" s="37"/>
      <c r="I141" s="37"/>
      <c r="J141" s="55"/>
      <c r="K141" s="55"/>
      <c r="L141" s="56"/>
      <c r="M141" s="37"/>
    </row>
    <row r="142" spans="3:13" ht="12.75">
      <c r="C142" s="37"/>
      <c r="D142" s="37"/>
      <c r="E142" s="37"/>
      <c r="F142" s="37"/>
      <c r="G142" s="37"/>
      <c r="H142" s="37"/>
      <c r="I142" s="37"/>
      <c r="J142" s="55"/>
      <c r="K142" s="55"/>
      <c r="L142" s="56"/>
      <c r="M142" s="37"/>
    </row>
    <row r="143" spans="3:13" ht="12.75">
      <c r="C143" s="37"/>
      <c r="D143" s="37"/>
      <c r="E143" s="37"/>
      <c r="F143" s="37"/>
      <c r="G143" s="37"/>
      <c r="H143" s="37"/>
      <c r="I143" s="37"/>
      <c r="J143" s="55"/>
      <c r="K143" s="55"/>
      <c r="L143" s="56"/>
      <c r="M143" s="37"/>
    </row>
    <row r="144" spans="3:13" ht="12.75">
      <c r="C144" s="37"/>
      <c r="D144" s="37"/>
      <c r="E144" s="37"/>
      <c r="F144" s="37"/>
      <c r="G144" s="37"/>
      <c r="H144" s="37"/>
      <c r="I144" s="37"/>
      <c r="J144" s="55"/>
      <c r="K144" s="55"/>
      <c r="L144" s="56"/>
      <c r="M144" s="37"/>
    </row>
    <row r="145" spans="3:13" ht="12.75">
      <c r="C145" s="37"/>
      <c r="D145" s="37"/>
      <c r="E145" s="37"/>
      <c r="F145" s="37"/>
      <c r="G145" s="37"/>
      <c r="H145" s="37"/>
      <c r="I145" s="37"/>
      <c r="J145" s="55"/>
      <c r="K145" s="55"/>
      <c r="L145" s="56"/>
      <c r="M145" s="37"/>
    </row>
    <row r="146" spans="3:13" ht="12.75">
      <c r="C146" s="37"/>
      <c r="D146" s="37"/>
      <c r="E146" s="37"/>
      <c r="F146" s="37"/>
      <c r="G146" s="37"/>
      <c r="H146" s="37"/>
      <c r="I146" s="37"/>
      <c r="J146" s="55"/>
      <c r="K146" s="55"/>
      <c r="L146" s="56"/>
      <c r="M146" s="37"/>
    </row>
    <row r="147" spans="3:13" ht="12.75">
      <c r="C147" s="37"/>
      <c r="D147" s="37"/>
      <c r="E147" s="37"/>
      <c r="F147" s="37"/>
      <c r="G147" s="37"/>
      <c r="H147" s="37"/>
      <c r="I147" s="37"/>
      <c r="J147" s="55"/>
      <c r="K147" s="55"/>
      <c r="L147" s="56"/>
      <c r="M147" s="37"/>
    </row>
    <row r="148" spans="3:13" ht="12.75">
      <c r="C148" s="37"/>
      <c r="D148" s="37"/>
      <c r="E148" s="37"/>
      <c r="F148" s="37"/>
      <c r="G148" s="37"/>
      <c r="H148" s="37"/>
      <c r="I148" s="37"/>
      <c r="J148" s="55"/>
      <c r="K148" s="55"/>
      <c r="L148" s="56"/>
      <c r="M148" s="37"/>
    </row>
    <row r="149" spans="3:13" ht="12.75">
      <c r="C149" s="37"/>
      <c r="D149" s="37"/>
      <c r="E149" s="37"/>
      <c r="F149" s="37"/>
      <c r="G149" s="37"/>
      <c r="H149" s="37"/>
      <c r="I149" s="37"/>
      <c r="J149" s="55"/>
      <c r="K149" s="55"/>
      <c r="L149" s="56"/>
      <c r="M149" s="37"/>
    </row>
    <row r="150" spans="3:13" ht="12.75">
      <c r="C150" s="37"/>
      <c r="D150" s="37"/>
      <c r="E150" s="37"/>
      <c r="F150" s="37"/>
      <c r="G150" s="37"/>
      <c r="H150" s="37"/>
      <c r="I150" s="37"/>
      <c r="J150" s="55"/>
      <c r="K150" s="55"/>
      <c r="L150" s="56"/>
      <c r="M150" s="37"/>
    </row>
    <row r="151" spans="3:13" ht="12.75">
      <c r="C151" s="37"/>
      <c r="D151" s="37"/>
      <c r="E151" s="37"/>
      <c r="F151" s="37"/>
      <c r="G151" s="37"/>
      <c r="H151" s="37"/>
      <c r="I151" s="37"/>
      <c r="J151" s="55"/>
      <c r="K151" s="55"/>
      <c r="L151" s="56"/>
      <c r="M151" s="37"/>
    </row>
    <row r="152" spans="3:13" ht="12.75">
      <c r="C152" s="37"/>
      <c r="D152" s="37"/>
      <c r="E152" s="37"/>
      <c r="F152" s="37"/>
      <c r="G152" s="37"/>
      <c r="H152" s="37"/>
      <c r="I152" s="37"/>
      <c r="J152" s="55"/>
      <c r="K152" s="55"/>
      <c r="L152" s="56"/>
      <c r="M152" s="37"/>
    </row>
    <row r="153" spans="3:13" ht="12.75">
      <c r="C153" s="37"/>
      <c r="D153" s="37"/>
      <c r="E153" s="37"/>
      <c r="F153" s="37"/>
      <c r="G153" s="37"/>
      <c r="H153" s="37"/>
      <c r="I153" s="37"/>
      <c r="J153" s="55"/>
      <c r="K153" s="55"/>
      <c r="L153" s="56"/>
      <c r="M153" s="37"/>
    </row>
    <row r="154" spans="3:13" ht="12.75">
      <c r="C154" s="37"/>
      <c r="D154" s="37"/>
      <c r="E154" s="37"/>
      <c r="F154" s="37"/>
      <c r="G154" s="37"/>
      <c r="H154" s="37"/>
      <c r="I154" s="37"/>
      <c r="J154" s="55"/>
      <c r="K154" s="55"/>
      <c r="L154" s="56"/>
      <c r="M154" s="37"/>
    </row>
    <row r="155" spans="3:13" ht="12.75">
      <c r="C155" s="37"/>
      <c r="D155" s="37"/>
      <c r="E155" s="37"/>
      <c r="F155" s="37"/>
      <c r="G155" s="37"/>
      <c r="H155" s="37"/>
      <c r="I155" s="37"/>
      <c r="J155" s="55"/>
      <c r="K155" s="55"/>
      <c r="L155" s="56"/>
      <c r="M155" s="37"/>
    </row>
    <row r="156" spans="3:13" ht="12.75">
      <c r="C156" s="37"/>
      <c r="D156" s="37"/>
      <c r="E156" s="37"/>
      <c r="F156" s="37"/>
      <c r="G156" s="37"/>
      <c r="H156" s="37"/>
      <c r="I156" s="37"/>
      <c r="J156" s="55"/>
      <c r="K156" s="55"/>
      <c r="L156" s="56"/>
      <c r="M156" s="37"/>
    </row>
    <row r="157" spans="3:13" ht="12.75">
      <c r="C157" s="37"/>
      <c r="D157" s="37"/>
      <c r="E157" s="37"/>
      <c r="F157" s="37"/>
      <c r="G157" s="37"/>
      <c r="H157" s="37"/>
      <c r="I157" s="37"/>
      <c r="J157" s="55"/>
      <c r="K157" s="55"/>
      <c r="L157" s="56"/>
      <c r="M157" s="37"/>
    </row>
    <row r="158" spans="3:13" ht="12.75">
      <c r="C158" s="37"/>
      <c r="D158" s="37"/>
      <c r="E158" s="37"/>
      <c r="F158" s="37"/>
      <c r="G158" s="37"/>
      <c r="H158" s="37"/>
      <c r="I158" s="37"/>
      <c r="J158" s="55"/>
      <c r="K158" s="55"/>
      <c r="L158" s="56"/>
      <c r="M158" s="37"/>
    </row>
    <row r="159" spans="3:13" ht="12.75">
      <c r="C159" s="37"/>
      <c r="D159" s="37"/>
      <c r="E159" s="37"/>
      <c r="F159" s="37"/>
      <c r="G159" s="37"/>
      <c r="H159" s="37"/>
      <c r="I159" s="37"/>
      <c r="J159" s="55"/>
      <c r="K159" s="55"/>
      <c r="L159" s="56"/>
      <c r="M159" s="37"/>
    </row>
    <row r="160" spans="3:13" ht="12.75">
      <c r="C160" s="37"/>
      <c r="D160" s="37"/>
      <c r="E160" s="37"/>
      <c r="F160" s="37"/>
      <c r="G160" s="37"/>
      <c r="H160" s="37"/>
      <c r="I160" s="37"/>
      <c r="J160" s="55"/>
      <c r="K160" s="55"/>
      <c r="L160" s="56"/>
      <c r="M160" s="37"/>
    </row>
    <row r="161" spans="3:13" ht="12.75">
      <c r="C161" s="37"/>
      <c r="D161" s="37"/>
      <c r="E161" s="37"/>
      <c r="F161" s="37"/>
      <c r="G161" s="37"/>
      <c r="H161" s="37"/>
      <c r="I161" s="37"/>
      <c r="J161" s="55"/>
      <c r="K161" s="55"/>
      <c r="L161" s="56"/>
      <c r="M161" s="37"/>
    </row>
    <row r="162" spans="3:13" ht="12.75">
      <c r="C162" s="37"/>
      <c r="D162" s="37"/>
      <c r="E162" s="37"/>
      <c r="F162" s="37"/>
      <c r="G162" s="37"/>
      <c r="H162" s="37"/>
      <c r="I162" s="37"/>
      <c r="J162" s="55"/>
      <c r="K162" s="55"/>
      <c r="L162" s="56"/>
      <c r="M162" s="37"/>
    </row>
    <row r="163" spans="3:13" ht="12.75">
      <c r="C163" s="37"/>
      <c r="D163" s="37"/>
      <c r="E163" s="37"/>
      <c r="F163" s="37"/>
      <c r="G163" s="37"/>
      <c r="H163" s="37"/>
      <c r="I163" s="37"/>
      <c r="J163" s="55"/>
      <c r="K163" s="55"/>
      <c r="L163" s="56"/>
      <c r="M163" s="37"/>
    </row>
    <row r="164" spans="3:13" ht="12.75">
      <c r="C164" s="37"/>
      <c r="D164" s="37"/>
      <c r="E164" s="37"/>
      <c r="F164" s="37"/>
      <c r="G164" s="37"/>
      <c r="H164" s="37"/>
      <c r="I164" s="37"/>
      <c r="J164" s="55"/>
      <c r="K164" s="55"/>
      <c r="L164" s="56"/>
      <c r="M164" s="37"/>
    </row>
    <row r="165" spans="3:13" ht="12.75">
      <c r="C165" s="37"/>
      <c r="D165" s="37"/>
      <c r="E165" s="37"/>
      <c r="F165" s="37"/>
      <c r="G165" s="37"/>
      <c r="H165" s="37"/>
      <c r="I165" s="37"/>
      <c r="J165" s="55"/>
      <c r="K165" s="55"/>
      <c r="L165" s="56"/>
      <c r="M165" s="37"/>
    </row>
    <row r="166" spans="3:13" ht="12.75">
      <c r="C166" s="37"/>
      <c r="D166" s="37"/>
      <c r="E166" s="37"/>
      <c r="F166" s="37"/>
      <c r="G166" s="37"/>
      <c r="H166" s="37"/>
      <c r="I166" s="37"/>
      <c r="J166" s="55"/>
      <c r="K166" s="55"/>
      <c r="L166" s="56"/>
      <c r="M166" s="37"/>
    </row>
    <row r="167" spans="3:13" ht="12.75">
      <c r="C167" s="37"/>
      <c r="D167" s="37"/>
      <c r="E167" s="37"/>
      <c r="F167" s="37"/>
      <c r="G167" s="37"/>
      <c r="H167" s="37"/>
      <c r="I167" s="37"/>
      <c r="J167" s="55"/>
      <c r="K167" s="55"/>
      <c r="L167" s="56"/>
      <c r="M167" s="37"/>
    </row>
    <row r="168" spans="3:13" ht="12.75">
      <c r="C168" s="37"/>
      <c r="D168" s="37"/>
      <c r="E168" s="37"/>
      <c r="F168" s="37"/>
      <c r="G168" s="37"/>
      <c r="H168" s="37"/>
      <c r="I168" s="37"/>
      <c r="J168" s="55"/>
      <c r="K168" s="55"/>
      <c r="L168" s="56"/>
      <c r="M168" s="37"/>
    </row>
    <row r="169" spans="3:13" ht="12.75">
      <c r="C169" s="37"/>
      <c r="D169" s="37"/>
      <c r="E169" s="37"/>
      <c r="F169" s="37"/>
      <c r="G169" s="37"/>
      <c r="H169" s="37"/>
      <c r="I169" s="37"/>
      <c r="J169" s="55"/>
      <c r="K169" s="55"/>
      <c r="L169" s="56"/>
      <c r="M169" s="37"/>
    </row>
    <row r="170" spans="3:13" ht="12.75">
      <c r="C170" s="37"/>
      <c r="D170" s="37"/>
      <c r="E170" s="37"/>
      <c r="F170" s="37"/>
      <c r="G170" s="37"/>
      <c r="H170" s="37"/>
      <c r="I170" s="37"/>
      <c r="J170" s="55"/>
      <c r="K170" s="55"/>
      <c r="L170" s="56"/>
      <c r="M170" s="37"/>
    </row>
    <row r="171" spans="3:13" ht="12.75">
      <c r="C171" s="37"/>
      <c r="D171" s="37"/>
      <c r="E171" s="37"/>
      <c r="F171" s="37"/>
      <c r="G171" s="37"/>
      <c r="H171" s="37"/>
      <c r="I171" s="37"/>
      <c r="J171" s="55"/>
      <c r="K171" s="55"/>
      <c r="L171" s="56"/>
      <c r="M171" s="37"/>
    </row>
    <row r="172" spans="3:13" ht="12.75">
      <c r="C172" s="37"/>
      <c r="D172" s="37"/>
      <c r="E172" s="37"/>
      <c r="F172" s="37"/>
      <c r="G172" s="37"/>
      <c r="H172" s="37"/>
      <c r="I172" s="37"/>
      <c r="J172" s="55"/>
      <c r="K172" s="55"/>
      <c r="L172" s="56"/>
      <c r="M172" s="37"/>
    </row>
    <row r="173" spans="3:13" ht="12.75">
      <c r="C173" s="37"/>
      <c r="D173" s="37"/>
      <c r="E173" s="37"/>
      <c r="F173" s="37"/>
      <c r="G173" s="37"/>
      <c r="H173" s="37"/>
      <c r="I173" s="37"/>
      <c r="J173" s="55"/>
      <c r="K173" s="55"/>
      <c r="L173" s="56"/>
      <c r="M173" s="37"/>
    </row>
    <row r="174" spans="3:13" ht="12.75">
      <c r="C174" s="37"/>
      <c r="D174" s="37"/>
      <c r="E174" s="37"/>
      <c r="F174" s="37"/>
      <c r="G174" s="37"/>
      <c r="H174" s="37"/>
      <c r="I174" s="37"/>
      <c r="J174" s="55"/>
      <c r="K174" s="55"/>
      <c r="L174" s="56"/>
      <c r="M174" s="37"/>
    </row>
    <row r="175" spans="3:13" ht="12.75">
      <c r="C175" s="37"/>
      <c r="D175" s="37"/>
      <c r="E175" s="37"/>
      <c r="F175" s="37"/>
      <c r="G175" s="37"/>
      <c r="H175" s="37"/>
      <c r="I175" s="37"/>
      <c r="J175" s="55"/>
      <c r="K175" s="55"/>
      <c r="L175" s="56"/>
      <c r="M175" s="37"/>
    </row>
    <row r="176" spans="3:13" ht="12.75">
      <c r="C176" s="37"/>
      <c r="D176" s="37"/>
      <c r="E176" s="37"/>
      <c r="F176" s="37"/>
      <c r="G176" s="37"/>
      <c r="H176" s="37"/>
      <c r="I176" s="37"/>
      <c r="J176" s="55"/>
      <c r="K176" s="55"/>
      <c r="L176" s="56"/>
      <c r="M176" s="37"/>
    </row>
    <row r="177" spans="3:13" ht="12.75">
      <c r="C177" s="37"/>
      <c r="D177" s="37"/>
      <c r="E177" s="37"/>
      <c r="F177" s="37"/>
      <c r="G177" s="37"/>
      <c r="H177" s="37"/>
      <c r="I177" s="37"/>
      <c r="J177" s="55"/>
      <c r="K177" s="55"/>
      <c r="L177" s="56"/>
      <c r="M177" s="37"/>
    </row>
    <row r="178" spans="3:13" ht="12.75">
      <c r="C178" s="37"/>
      <c r="D178" s="37"/>
      <c r="E178" s="37"/>
      <c r="F178" s="37"/>
      <c r="G178" s="37"/>
      <c r="H178" s="37"/>
      <c r="I178" s="37"/>
      <c r="J178" s="55"/>
      <c r="K178" s="55"/>
      <c r="L178" s="56"/>
      <c r="M178" s="37"/>
    </row>
    <row r="179" spans="3:13" ht="12.75">
      <c r="C179" s="37"/>
      <c r="D179" s="37"/>
      <c r="E179" s="37"/>
      <c r="F179" s="37"/>
      <c r="G179" s="37"/>
      <c r="H179" s="37"/>
      <c r="I179" s="37"/>
      <c r="J179" s="55"/>
      <c r="K179" s="55"/>
      <c r="L179" s="56"/>
      <c r="M179" s="37"/>
    </row>
    <row r="180" spans="3:13" ht="12.75">
      <c r="C180" s="37"/>
      <c r="D180" s="37"/>
      <c r="E180" s="37"/>
      <c r="F180" s="37"/>
      <c r="G180" s="37"/>
      <c r="H180" s="37"/>
      <c r="I180" s="37"/>
      <c r="J180" s="55"/>
      <c r="K180" s="55"/>
      <c r="L180" s="56"/>
      <c r="M180" s="37"/>
    </row>
    <row r="181" spans="3:13" ht="12.75">
      <c r="C181" s="37"/>
      <c r="D181" s="37"/>
      <c r="E181" s="37"/>
      <c r="F181" s="37"/>
      <c r="G181" s="37"/>
      <c r="H181" s="37"/>
      <c r="I181" s="37"/>
      <c r="J181" s="55"/>
      <c r="K181" s="55"/>
      <c r="L181" s="56"/>
      <c r="M181" s="37"/>
    </row>
    <row r="182" spans="3:13" ht="12.75">
      <c r="C182" s="37"/>
      <c r="D182" s="37"/>
      <c r="E182" s="37"/>
      <c r="F182" s="37"/>
      <c r="G182" s="37"/>
      <c r="H182" s="37"/>
      <c r="I182" s="37"/>
      <c r="J182" s="55"/>
      <c r="K182" s="55"/>
      <c r="L182" s="56"/>
      <c r="M182" s="37"/>
    </row>
    <row r="183" spans="3:13" ht="12.75">
      <c r="C183" s="37"/>
      <c r="D183" s="37"/>
      <c r="E183" s="37"/>
      <c r="F183" s="37"/>
      <c r="G183" s="37"/>
      <c r="H183" s="37"/>
      <c r="I183" s="37"/>
      <c r="J183" s="55"/>
      <c r="K183" s="55"/>
      <c r="L183" s="56"/>
      <c r="M183" s="37"/>
    </row>
    <row r="184" spans="3:13" ht="12.75">
      <c r="C184" s="37"/>
      <c r="D184" s="37"/>
      <c r="E184" s="37"/>
      <c r="F184" s="37"/>
      <c r="G184" s="37"/>
      <c r="H184" s="37"/>
      <c r="I184" s="37"/>
      <c r="J184" s="55"/>
      <c r="K184" s="55"/>
      <c r="L184" s="56"/>
      <c r="M184" s="37"/>
    </row>
    <row r="185" spans="3:13" ht="12.75">
      <c r="C185" s="37"/>
      <c r="D185" s="37"/>
      <c r="E185" s="37"/>
      <c r="F185" s="37"/>
      <c r="G185" s="37"/>
      <c r="H185" s="37"/>
      <c r="I185" s="37"/>
      <c r="J185" s="55"/>
      <c r="K185" s="55"/>
      <c r="L185" s="56"/>
      <c r="M185" s="37"/>
    </row>
    <row r="186" spans="3:13" ht="12.75">
      <c r="C186" s="37"/>
      <c r="D186" s="37"/>
      <c r="E186" s="37"/>
      <c r="F186" s="37"/>
      <c r="G186" s="37"/>
      <c r="H186" s="37"/>
      <c r="I186" s="37"/>
      <c r="J186" s="55"/>
      <c r="K186" s="55"/>
      <c r="L186" s="56"/>
      <c r="M186" s="37"/>
    </row>
    <row r="187" spans="3:13" ht="12.75">
      <c r="C187" s="37"/>
      <c r="D187" s="37"/>
      <c r="E187" s="37"/>
      <c r="F187" s="37"/>
      <c r="G187" s="37"/>
      <c r="H187" s="37"/>
      <c r="I187" s="37"/>
      <c r="J187" s="55"/>
      <c r="K187" s="55"/>
      <c r="L187" s="56"/>
      <c r="M187" s="37"/>
    </row>
    <row r="188" spans="3:13" ht="12.75">
      <c r="C188" s="37"/>
      <c r="D188" s="37"/>
      <c r="E188" s="37"/>
      <c r="F188" s="37"/>
      <c r="G188" s="37"/>
      <c r="H188" s="37"/>
      <c r="I188" s="37"/>
      <c r="J188" s="55"/>
      <c r="K188" s="55"/>
      <c r="L188" s="56"/>
      <c r="M188" s="37"/>
    </row>
    <row r="189" spans="3:13" ht="12.75">
      <c r="C189" s="37"/>
      <c r="D189" s="37"/>
      <c r="E189" s="37"/>
      <c r="F189" s="37"/>
      <c r="G189" s="37"/>
      <c r="H189" s="37"/>
      <c r="I189" s="37"/>
      <c r="J189" s="55"/>
      <c r="K189" s="55"/>
      <c r="L189" s="56"/>
      <c r="M189" s="37"/>
    </row>
    <row r="190" spans="3:13" ht="12.75">
      <c r="C190" s="37"/>
      <c r="D190" s="37"/>
      <c r="E190" s="37"/>
      <c r="F190" s="37"/>
      <c r="G190" s="37"/>
      <c r="H190" s="37"/>
      <c r="I190" s="37"/>
      <c r="J190" s="55"/>
      <c r="K190" s="55"/>
      <c r="L190" s="56"/>
      <c r="M190" s="37"/>
    </row>
    <row r="191" spans="3:13" ht="12.75">
      <c r="C191" s="37"/>
      <c r="D191" s="37"/>
      <c r="E191" s="37"/>
      <c r="F191" s="37"/>
      <c r="G191" s="37"/>
      <c r="H191" s="37"/>
      <c r="I191" s="37"/>
      <c r="J191" s="55"/>
      <c r="K191" s="55"/>
      <c r="L191" s="56"/>
      <c r="M191" s="37"/>
    </row>
    <row r="192" spans="3:13" ht="12.75">
      <c r="C192" s="37"/>
      <c r="D192" s="37"/>
      <c r="E192" s="37"/>
      <c r="F192" s="37"/>
      <c r="G192" s="37"/>
      <c r="H192" s="37"/>
      <c r="I192" s="37"/>
      <c r="J192" s="55"/>
      <c r="K192" s="55"/>
      <c r="L192" s="56"/>
      <c r="M192" s="37"/>
    </row>
    <row r="193" spans="3:13" ht="12.75">
      <c r="C193" s="37"/>
      <c r="D193" s="37"/>
      <c r="E193" s="37"/>
      <c r="F193" s="37"/>
      <c r="G193" s="37"/>
      <c r="H193" s="37"/>
      <c r="I193" s="37"/>
      <c r="J193" s="55"/>
      <c r="K193" s="55"/>
      <c r="L193" s="56"/>
      <c r="M193" s="37"/>
    </row>
    <row r="194" spans="3:13" ht="12.75">
      <c r="C194" s="37"/>
      <c r="D194" s="37"/>
      <c r="E194" s="37"/>
      <c r="F194" s="37"/>
      <c r="G194" s="37"/>
      <c r="H194" s="37"/>
      <c r="I194" s="37"/>
      <c r="J194" s="55"/>
      <c r="K194" s="55"/>
      <c r="L194" s="56"/>
      <c r="M194" s="37"/>
    </row>
    <row r="195" spans="3:13" ht="12.75">
      <c r="C195" s="37"/>
      <c r="D195" s="37"/>
      <c r="E195" s="37"/>
      <c r="F195" s="37"/>
      <c r="G195" s="37"/>
      <c r="H195" s="37"/>
      <c r="I195" s="37"/>
      <c r="J195" s="55"/>
      <c r="K195" s="55"/>
      <c r="L195" s="56"/>
      <c r="M195" s="37"/>
    </row>
    <row r="196" spans="3:13" ht="12.75">
      <c r="C196" s="37"/>
      <c r="D196" s="37"/>
      <c r="E196" s="37"/>
      <c r="F196" s="37"/>
      <c r="G196" s="37"/>
      <c r="H196" s="37"/>
      <c r="I196" s="37"/>
      <c r="J196" s="55"/>
      <c r="K196" s="55"/>
      <c r="L196" s="56"/>
      <c r="M196" s="37"/>
    </row>
    <row r="197" spans="3:13" ht="12.75">
      <c r="C197" s="37"/>
      <c r="D197" s="37"/>
      <c r="E197" s="37"/>
      <c r="F197" s="37"/>
      <c r="G197" s="37"/>
      <c r="H197" s="37"/>
      <c r="I197" s="37"/>
      <c r="J197" s="55"/>
      <c r="K197" s="55"/>
      <c r="L197" s="56"/>
      <c r="M197" s="37"/>
    </row>
    <row r="198" spans="3:13" ht="12.75">
      <c r="C198" s="37"/>
      <c r="D198" s="37"/>
      <c r="E198" s="37"/>
      <c r="F198" s="37"/>
      <c r="G198" s="37"/>
      <c r="H198" s="37"/>
      <c r="I198" s="37"/>
      <c r="J198" s="55"/>
      <c r="K198" s="55"/>
      <c r="L198" s="56"/>
      <c r="M198" s="37"/>
    </row>
    <row r="199" spans="3:13" ht="12.75">
      <c r="C199" s="37"/>
      <c r="D199" s="37"/>
      <c r="E199" s="37"/>
      <c r="F199" s="37"/>
      <c r="G199" s="37"/>
      <c r="H199" s="37"/>
      <c r="I199" s="37"/>
      <c r="J199" s="55"/>
      <c r="K199" s="55"/>
      <c r="L199" s="56"/>
      <c r="M199" s="37"/>
    </row>
    <row r="200" spans="3:13" ht="12.75">
      <c r="C200" s="37"/>
      <c r="D200" s="37"/>
      <c r="E200" s="37"/>
      <c r="F200" s="37"/>
      <c r="G200" s="37"/>
      <c r="H200" s="37"/>
      <c r="I200" s="37"/>
      <c r="J200" s="55"/>
      <c r="K200" s="55"/>
      <c r="L200" s="56"/>
      <c r="M200" s="37"/>
    </row>
    <row r="201" spans="3:13" ht="12.75">
      <c r="C201" s="37"/>
      <c r="D201" s="37"/>
      <c r="E201" s="37"/>
      <c r="F201" s="37"/>
      <c r="G201" s="37"/>
      <c r="H201" s="37"/>
      <c r="I201" s="37"/>
      <c r="J201" s="55"/>
      <c r="K201" s="55"/>
      <c r="L201" s="56"/>
      <c r="M201" s="37"/>
    </row>
    <row r="202" spans="3:13" ht="12.75">
      <c r="C202" s="37"/>
      <c r="D202" s="37"/>
      <c r="E202" s="37"/>
      <c r="F202" s="37"/>
      <c r="G202" s="37"/>
      <c r="H202" s="37"/>
      <c r="I202" s="37"/>
      <c r="J202" s="55"/>
      <c r="K202" s="55"/>
      <c r="L202" s="56"/>
      <c r="M202" s="37"/>
    </row>
    <row r="203" spans="3:13" ht="12.75">
      <c r="C203" s="37"/>
      <c r="D203" s="37"/>
      <c r="E203" s="37"/>
      <c r="F203" s="37"/>
      <c r="G203" s="37"/>
      <c r="H203" s="37"/>
      <c r="I203" s="37"/>
      <c r="J203" s="55"/>
      <c r="K203" s="55"/>
      <c r="L203" s="56"/>
      <c r="M203" s="37"/>
    </row>
    <row r="204" spans="3:13" ht="12.75">
      <c r="C204" s="37"/>
      <c r="D204" s="37"/>
      <c r="E204" s="37"/>
      <c r="F204" s="37"/>
      <c r="G204" s="37"/>
      <c r="H204" s="37"/>
      <c r="I204" s="37"/>
      <c r="J204" s="55"/>
      <c r="K204" s="55"/>
      <c r="L204" s="56"/>
      <c r="M204" s="37"/>
    </row>
    <row r="205" spans="3:13" ht="12.75">
      <c r="C205" s="37"/>
      <c r="D205" s="37"/>
      <c r="E205" s="37"/>
      <c r="F205" s="37"/>
      <c r="G205" s="37"/>
      <c r="H205" s="37"/>
      <c r="I205" s="37"/>
      <c r="J205" s="55"/>
      <c r="K205" s="55"/>
      <c r="L205" s="56"/>
      <c r="M205" s="37"/>
    </row>
    <row r="206" spans="3:13" ht="12.75">
      <c r="C206" s="37"/>
      <c r="D206" s="37"/>
      <c r="E206" s="37"/>
      <c r="F206" s="37"/>
      <c r="G206" s="37"/>
      <c r="H206" s="37"/>
      <c r="I206" s="37"/>
      <c r="J206" s="55"/>
      <c r="K206" s="55"/>
      <c r="L206" s="56"/>
      <c r="M206" s="37"/>
    </row>
    <row r="207" spans="3:13" ht="12.75">
      <c r="C207" s="37"/>
      <c r="D207" s="37"/>
      <c r="E207" s="37"/>
      <c r="F207" s="37"/>
      <c r="G207" s="37"/>
      <c r="H207" s="37"/>
      <c r="I207" s="37"/>
      <c r="J207" s="55"/>
      <c r="K207" s="55"/>
      <c r="L207" s="56"/>
      <c r="M207" s="37"/>
    </row>
    <row r="208" spans="3:13" ht="12.75">
      <c r="C208" s="37"/>
      <c r="D208" s="37"/>
      <c r="E208" s="37"/>
      <c r="F208" s="37"/>
      <c r="G208" s="37"/>
      <c r="H208" s="37"/>
      <c r="I208" s="37"/>
      <c r="J208" s="55"/>
      <c r="K208" s="55"/>
      <c r="L208" s="56"/>
      <c r="M208" s="37"/>
    </row>
    <row r="209" spans="3:13" ht="12.75">
      <c r="C209" s="37"/>
      <c r="D209" s="37"/>
      <c r="E209" s="37"/>
      <c r="F209" s="37"/>
      <c r="G209" s="37"/>
      <c r="H209" s="37"/>
      <c r="I209" s="37"/>
      <c r="J209" s="55"/>
      <c r="K209" s="55"/>
      <c r="L209" s="56"/>
      <c r="M209" s="37"/>
    </row>
    <row r="210" spans="3:13" ht="12.75">
      <c r="C210" s="37"/>
      <c r="D210" s="37"/>
      <c r="E210" s="37"/>
      <c r="F210" s="37"/>
      <c r="G210" s="37"/>
      <c r="H210" s="37"/>
      <c r="I210" s="37"/>
      <c r="J210" s="55"/>
      <c r="K210" s="55"/>
      <c r="L210" s="56"/>
      <c r="M210" s="37"/>
    </row>
    <row r="211" spans="3:13" ht="12.75">
      <c r="C211" s="37"/>
      <c r="D211" s="37"/>
      <c r="E211" s="37"/>
      <c r="F211" s="37"/>
      <c r="G211" s="37"/>
      <c r="H211" s="37"/>
      <c r="I211" s="37"/>
      <c r="J211" s="55"/>
      <c r="K211" s="55"/>
      <c r="L211" s="56"/>
      <c r="M211" s="37"/>
    </row>
    <row r="212" spans="3:13" ht="12.75">
      <c r="C212" s="37"/>
      <c r="D212" s="37"/>
      <c r="E212" s="37"/>
      <c r="F212" s="37"/>
      <c r="G212" s="37"/>
      <c r="H212" s="37"/>
      <c r="I212" s="37"/>
      <c r="J212" s="55"/>
      <c r="K212" s="55"/>
      <c r="L212" s="56"/>
      <c r="M212" s="37"/>
    </row>
    <row r="213" spans="3:13" ht="12.75">
      <c r="C213" s="37"/>
      <c r="D213" s="37"/>
      <c r="E213" s="37"/>
      <c r="F213" s="37"/>
      <c r="G213" s="37"/>
      <c r="H213" s="37"/>
      <c r="I213" s="37"/>
      <c r="J213" s="55"/>
      <c r="K213" s="55"/>
      <c r="L213" s="56"/>
      <c r="M213" s="37"/>
    </row>
    <row r="214" spans="3:13" ht="12.75">
      <c r="C214" s="37"/>
      <c r="D214" s="37"/>
      <c r="E214" s="37"/>
      <c r="F214" s="37"/>
      <c r="G214" s="37"/>
      <c r="H214" s="37"/>
      <c r="I214" s="37"/>
      <c r="J214" s="55"/>
      <c r="K214" s="55"/>
      <c r="L214" s="56"/>
      <c r="M214" s="37"/>
    </row>
    <row r="215" spans="3:13" ht="12.75">
      <c r="C215" s="37"/>
      <c r="D215" s="37"/>
      <c r="E215" s="37"/>
      <c r="F215" s="37"/>
      <c r="G215" s="37"/>
      <c r="H215" s="37"/>
      <c r="I215" s="37"/>
      <c r="J215" s="55"/>
      <c r="K215" s="55"/>
      <c r="L215" s="56"/>
      <c r="M215" s="37"/>
    </row>
    <row r="216" spans="3:13" ht="12.75">
      <c r="C216" s="37"/>
      <c r="D216" s="37"/>
      <c r="E216" s="37"/>
      <c r="F216" s="37"/>
      <c r="G216" s="37"/>
      <c r="H216" s="37"/>
      <c r="I216" s="37"/>
      <c r="J216" s="55"/>
      <c r="K216" s="55"/>
      <c r="L216" s="56"/>
      <c r="M216" s="37"/>
    </row>
    <row r="217" spans="3:13" ht="12.75">
      <c r="C217" s="37"/>
      <c r="D217" s="37"/>
      <c r="E217" s="37"/>
      <c r="F217" s="37"/>
      <c r="G217" s="37"/>
      <c r="H217" s="37"/>
      <c r="I217" s="37"/>
      <c r="J217" s="55"/>
      <c r="K217" s="55"/>
      <c r="L217" s="56"/>
      <c r="M217" s="37"/>
    </row>
    <row r="218" spans="3:13" ht="12.75">
      <c r="C218" s="37"/>
      <c r="D218" s="37"/>
      <c r="E218" s="37"/>
      <c r="F218" s="37"/>
      <c r="G218" s="37"/>
      <c r="H218" s="37"/>
      <c r="I218" s="37"/>
      <c r="J218" s="55"/>
      <c r="K218" s="55"/>
      <c r="L218" s="56"/>
      <c r="M218" s="37"/>
    </row>
    <row r="219" spans="3:13" ht="12.75">
      <c r="C219" s="37"/>
      <c r="D219" s="37"/>
      <c r="E219" s="37"/>
      <c r="F219" s="37"/>
      <c r="G219" s="37"/>
      <c r="H219" s="37"/>
      <c r="I219" s="37"/>
      <c r="J219" s="55"/>
      <c r="K219" s="55"/>
      <c r="L219" s="56"/>
      <c r="M219" s="37"/>
    </row>
    <row r="220" spans="3:13" ht="12.75">
      <c r="C220" s="37"/>
      <c r="D220" s="37"/>
      <c r="E220" s="37"/>
      <c r="F220" s="37"/>
      <c r="G220" s="37"/>
      <c r="H220" s="37"/>
      <c r="I220" s="37"/>
      <c r="J220" s="55"/>
      <c r="K220" s="55"/>
      <c r="L220" s="56"/>
      <c r="M220" s="37"/>
    </row>
    <row r="221" spans="3:13" ht="12.75">
      <c r="C221" s="37"/>
      <c r="D221" s="37"/>
      <c r="E221" s="37"/>
      <c r="F221" s="37"/>
      <c r="G221" s="37"/>
      <c r="H221" s="37"/>
      <c r="I221" s="37"/>
      <c r="J221" s="55"/>
      <c r="K221" s="55"/>
      <c r="L221" s="56"/>
      <c r="M221" s="37"/>
    </row>
    <row r="222" spans="3:13" ht="12.75">
      <c r="C222" s="37"/>
      <c r="D222" s="37"/>
      <c r="E222" s="37"/>
      <c r="F222" s="37"/>
      <c r="G222" s="37"/>
      <c r="H222" s="37"/>
      <c r="I222" s="37"/>
      <c r="J222" s="55"/>
      <c r="K222" s="55"/>
      <c r="L222" s="56"/>
      <c r="M222" s="37"/>
    </row>
    <row r="223" spans="3:13" ht="12.75">
      <c r="C223" s="37"/>
      <c r="D223" s="37"/>
      <c r="E223" s="37"/>
      <c r="F223" s="37"/>
      <c r="G223" s="37"/>
      <c r="H223" s="37"/>
      <c r="I223" s="37"/>
      <c r="J223" s="55"/>
      <c r="K223" s="55"/>
      <c r="L223" s="56"/>
      <c r="M223" s="37"/>
    </row>
    <row r="224" spans="3:13" ht="12.75">
      <c r="C224" s="37"/>
      <c r="D224" s="37"/>
      <c r="E224" s="37"/>
      <c r="F224" s="37"/>
      <c r="G224" s="37"/>
      <c r="H224" s="37"/>
      <c r="I224" s="37"/>
      <c r="J224" s="55"/>
      <c r="K224" s="55"/>
      <c r="L224" s="56"/>
      <c r="M224" s="37"/>
    </row>
    <row r="225" spans="3:13" ht="12.75">
      <c r="C225" s="37"/>
      <c r="D225" s="37"/>
      <c r="E225" s="37"/>
      <c r="F225" s="37"/>
      <c r="G225" s="37"/>
      <c r="H225" s="37"/>
      <c r="I225" s="37"/>
      <c r="J225" s="55"/>
      <c r="K225" s="55"/>
      <c r="L225" s="56"/>
      <c r="M225" s="37"/>
    </row>
    <row r="226" spans="3:13" ht="12.75">
      <c r="C226" s="37"/>
      <c r="D226" s="37"/>
      <c r="E226" s="37"/>
      <c r="F226" s="37"/>
      <c r="G226" s="37"/>
      <c r="H226" s="37"/>
      <c r="I226" s="37"/>
      <c r="J226" s="55"/>
      <c r="K226" s="55"/>
      <c r="L226" s="56"/>
      <c r="M226" s="37"/>
    </row>
    <row r="227" spans="3:13" ht="12.75">
      <c r="C227" s="37"/>
      <c r="D227" s="37"/>
      <c r="E227" s="37"/>
      <c r="F227" s="37"/>
      <c r="G227" s="37"/>
      <c r="H227" s="37"/>
      <c r="I227" s="37"/>
      <c r="J227" s="55"/>
      <c r="K227" s="55"/>
      <c r="L227" s="56"/>
      <c r="M227" s="37"/>
    </row>
    <row r="228" spans="3:13" ht="12.75">
      <c r="C228" s="37"/>
      <c r="D228" s="37"/>
      <c r="E228" s="37"/>
      <c r="F228" s="37"/>
      <c r="G228" s="37"/>
      <c r="H228" s="37"/>
      <c r="I228" s="37"/>
      <c r="J228" s="55"/>
      <c r="K228" s="55"/>
      <c r="L228" s="56"/>
      <c r="M228" s="37"/>
    </row>
    <row r="229" spans="3:13" ht="12.75">
      <c r="C229" s="37"/>
      <c r="D229" s="37"/>
      <c r="E229" s="37"/>
      <c r="F229" s="37"/>
      <c r="G229" s="37"/>
      <c r="H229" s="37"/>
      <c r="I229" s="37"/>
      <c r="J229" s="55"/>
      <c r="K229" s="55"/>
      <c r="L229" s="56"/>
      <c r="M229" s="37"/>
    </row>
    <row r="230" spans="3:13" ht="12.75">
      <c r="C230" s="37"/>
      <c r="D230" s="37"/>
      <c r="E230" s="37"/>
      <c r="F230" s="37"/>
      <c r="G230" s="37"/>
      <c r="H230" s="37"/>
      <c r="I230" s="37"/>
      <c r="J230" s="55"/>
      <c r="K230" s="55"/>
      <c r="L230" s="56"/>
      <c r="M230" s="37"/>
    </row>
    <row r="231" spans="3:13" ht="12.75">
      <c r="C231" s="37"/>
      <c r="D231" s="37"/>
      <c r="E231" s="37"/>
      <c r="F231" s="37"/>
      <c r="G231" s="37"/>
      <c r="H231" s="37"/>
      <c r="I231" s="37"/>
      <c r="J231" s="55"/>
      <c r="K231" s="55"/>
      <c r="L231" s="56"/>
      <c r="M231" s="37"/>
    </row>
    <row r="232" spans="3:13" ht="12.75">
      <c r="C232" s="37"/>
      <c r="D232" s="37"/>
      <c r="E232" s="37"/>
      <c r="F232" s="37"/>
      <c r="G232" s="37"/>
      <c r="H232" s="37"/>
      <c r="I232" s="37"/>
      <c r="J232" s="55"/>
      <c r="K232" s="55"/>
      <c r="L232" s="56"/>
      <c r="M232" s="37"/>
    </row>
    <row r="233" spans="3:13" ht="12.75">
      <c r="C233" s="37"/>
      <c r="D233" s="37"/>
      <c r="E233" s="37"/>
      <c r="F233" s="37"/>
      <c r="G233" s="37"/>
      <c r="H233" s="37"/>
      <c r="I233" s="37"/>
      <c r="J233" s="55"/>
      <c r="K233" s="55"/>
      <c r="L233" s="56"/>
      <c r="M233" s="37"/>
    </row>
    <row r="234" spans="3:13" ht="12.75">
      <c r="C234" s="37"/>
      <c r="D234" s="37"/>
      <c r="E234" s="37"/>
      <c r="F234" s="37"/>
      <c r="G234" s="37"/>
      <c r="H234" s="37"/>
      <c r="I234" s="37"/>
      <c r="J234" s="55"/>
      <c r="K234" s="55"/>
      <c r="L234" s="56"/>
      <c r="M234" s="37"/>
    </row>
    <row r="235" spans="3:13" ht="12.75">
      <c r="C235" s="37"/>
      <c r="D235" s="37"/>
      <c r="E235" s="37"/>
      <c r="F235" s="37"/>
      <c r="G235" s="37"/>
      <c r="H235" s="37"/>
      <c r="I235" s="37"/>
      <c r="J235" s="55"/>
      <c r="K235" s="55"/>
      <c r="L235" s="56"/>
      <c r="M235" s="37"/>
    </row>
    <row r="236" spans="3:13" ht="12.75">
      <c r="C236" s="37"/>
      <c r="D236" s="37"/>
      <c r="E236" s="37"/>
      <c r="F236" s="37"/>
      <c r="G236" s="37"/>
      <c r="H236" s="37"/>
      <c r="I236" s="37"/>
      <c r="J236" s="55"/>
      <c r="K236" s="55"/>
      <c r="L236" s="56"/>
      <c r="M236" s="37"/>
    </row>
    <row r="237" spans="3:13" ht="12.75">
      <c r="C237" s="37"/>
      <c r="D237" s="37"/>
      <c r="E237" s="37"/>
      <c r="F237" s="37"/>
      <c r="G237" s="37"/>
      <c r="H237" s="37"/>
      <c r="I237" s="37"/>
      <c r="J237" s="55"/>
      <c r="K237" s="55"/>
      <c r="L237" s="56"/>
      <c r="M237" s="37"/>
    </row>
    <row r="238" spans="3:13" ht="12.75">
      <c r="C238" s="37"/>
      <c r="D238" s="37"/>
      <c r="E238" s="37"/>
      <c r="F238" s="37"/>
      <c r="G238" s="37"/>
      <c r="H238" s="37"/>
      <c r="I238" s="37"/>
      <c r="J238" s="55"/>
      <c r="K238" s="55"/>
      <c r="L238" s="56"/>
      <c r="M238" s="37"/>
    </row>
    <row r="239" spans="3:13" ht="12.75">
      <c r="C239" s="37"/>
      <c r="D239" s="37"/>
      <c r="E239" s="37"/>
      <c r="F239" s="37"/>
      <c r="G239" s="37"/>
      <c r="H239" s="37"/>
      <c r="I239" s="37"/>
      <c r="J239" s="55"/>
      <c r="K239" s="55"/>
      <c r="L239" s="56"/>
      <c r="M239" s="37"/>
    </row>
    <row r="240" spans="3:13" ht="12.75">
      <c r="C240" s="37"/>
      <c r="D240" s="37"/>
      <c r="E240" s="37"/>
      <c r="F240" s="37"/>
      <c r="G240" s="37"/>
      <c r="H240" s="37"/>
      <c r="I240" s="37"/>
      <c r="J240" s="55"/>
      <c r="K240" s="55"/>
      <c r="L240" s="56"/>
      <c r="M240" s="37"/>
    </row>
    <row r="241" spans="3:13" ht="12.75">
      <c r="C241" s="37"/>
      <c r="D241" s="37"/>
      <c r="E241" s="37"/>
      <c r="F241" s="37"/>
      <c r="G241" s="37"/>
      <c r="H241" s="37"/>
      <c r="I241" s="37"/>
      <c r="J241" s="55"/>
      <c r="K241" s="55"/>
      <c r="L241" s="56"/>
      <c r="M241" s="37"/>
    </row>
    <row r="242" spans="3:13" ht="12.75">
      <c r="C242" s="37"/>
      <c r="D242" s="37"/>
      <c r="E242" s="37"/>
      <c r="F242" s="37"/>
      <c r="G242" s="37"/>
      <c r="H242" s="37"/>
      <c r="I242" s="37"/>
      <c r="J242" s="55"/>
      <c r="K242" s="55"/>
      <c r="L242" s="56"/>
      <c r="M242" s="37"/>
    </row>
    <row r="243" spans="3:13" ht="12.75">
      <c r="C243" s="37"/>
      <c r="D243" s="37"/>
      <c r="E243" s="37"/>
      <c r="F243" s="37"/>
      <c r="G243" s="37"/>
      <c r="H243" s="37"/>
      <c r="I243" s="37"/>
      <c r="J243" s="55"/>
      <c r="K243" s="55"/>
      <c r="L243" s="56"/>
      <c r="M243" s="37"/>
    </row>
    <row r="244" spans="3:13" ht="12.75">
      <c r="C244" s="37"/>
      <c r="D244" s="37"/>
      <c r="E244" s="37"/>
      <c r="F244" s="37"/>
      <c r="G244" s="37"/>
      <c r="H244" s="37"/>
      <c r="I244" s="37"/>
      <c r="J244" s="55"/>
      <c r="K244" s="55"/>
      <c r="L244" s="56"/>
      <c r="M244" s="37"/>
    </row>
    <row r="245" spans="3:13" ht="12.75">
      <c r="C245" s="37"/>
      <c r="D245" s="37"/>
      <c r="E245" s="37"/>
      <c r="F245" s="37"/>
      <c r="G245" s="37"/>
      <c r="H245" s="37"/>
      <c r="I245" s="37"/>
      <c r="J245" s="55"/>
      <c r="K245" s="55"/>
      <c r="L245" s="56"/>
      <c r="M245" s="37"/>
    </row>
    <row r="246" spans="3:13" ht="12.75">
      <c r="C246" s="37"/>
      <c r="D246" s="37"/>
      <c r="E246" s="37"/>
      <c r="F246" s="37"/>
      <c r="G246" s="37"/>
      <c r="H246" s="37"/>
      <c r="I246" s="37"/>
      <c r="J246" s="55"/>
      <c r="K246" s="55"/>
      <c r="L246" s="56"/>
      <c r="M246" s="37"/>
    </row>
    <row r="247" spans="3:13" ht="12.75">
      <c r="C247" s="37"/>
      <c r="D247" s="37"/>
      <c r="E247" s="37"/>
      <c r="F247" s="37"/>
      <c r="G247" s="37"/>
      <c r="H247" s="37"/>
      <c r="I247" s="37"/>
      <c r="J247" s="55"/>
      <c r="K247" s="55"/>
      <c r="L247" s="56"/>
      <c r="M247" s="37"/>
    </row>
    <row r="248" spans="3:13" ht="12.75">
      <c r="C248" s="37"/>
      <c r="D248" s="37"/>
      <c r="E248" s="37"/>
      <c r="F248" s="37"/>
      <c r="G248" s="37"/>
      <c r="H248" s="37"/>
      <c r="I248" s="37"/>
      <c r="J248" s="55"/>
      <c r="K248" s="55"/>
      <c r="L248" s="56"/>
      <c r="M248" s="37"/>
    </row>
    <row r="249" spans="3:13" ht="12.75">
      <c r="C249" s="37"/>
      <c r="D249" s="37"/>
      <c r="E249" s="37"/>
      <c r="F249" s="37"/>
      <c r="G249" s="37"/>
      <c r="H249" s="37"/>
      <c r="I249" s="37"/>
      <c r="J249" s="55"/>
      <c r="K249" s="55"/>
      <c r="L249" s="56"/>
      <c r="M249" s="37"/>
    </row>
    <row r="250" spans="3:13" ht="12.75">
      <c r="C250" s="37"/>
      <c r="D250" s="37"/>
      <c r="E250" s="37"/>
      <c r="F250" s="37"/>
      <c r="G250" s="37"/>
      <c r="H250" s="37"/>
      <c r="I250" s="37"/>
      <c r="J250" s="55"/>
      <c r="K250" s="55"/>
      <c r="L250" s="56"/>
      <c r="M250" s="37"/>
    </row>
    <row r="251" spans="3:13" ht="12.75">
      <c r="C251" s="37"/>
      <c r="D251" s="37"/>
      <c r="E251" s="37"/>
      <c r="F251" s="37"/>
      <c r="G251" s="37"/>
      <c r="H251" s="37"/>
      <c r="I251" s="37"/>
      <c r="J251" s="55"/>
      <c r="K251" s="55"/>
      <c r="L251" s="56"/>
      <c r="M251" s="37"/>
    </row>
    <row r="252" spans="3:13" ht="12.75">
      <c r="C252" s="37"/>
      <c r="D252" s="37"/>
      <c r="E252" s="37"/>
      <c r="F252" s="37"/>
      <c r="G252" s="37"/>
      <c r="H252" s="37"/>
      <c r="I252" s="37"/>
      <c r="J252" s="55"/>
      <c r="K252" s="55"/>
      <c r="L252" s="56"/>
      <c r="M252" s="37"/>
    </row>
    <row r="253" spans="3:13" ht="12.75">
      <c r="C253" s="37"/>
      <c r="D253" s="37"/>
      <c r="E253" s="37"/>
      <c r="F253" s="37"/>
      <c r="G253" s="37"/>
      <c r="H253" s="37"/>
      <c r="I253" s="37"/>
      <c r="J253" s="55"/>
      <c r="K253" s="55"/>
      <c r="L253" s="56"/>
      <c r="M253" s="37"/>
    </row>
    <row r="254" spans="3:13" ht="12.75">
      <c r="C254" s="37"/>
      <c r="D254" s="37"/>
      <c r="E254" s="37"/>
      <c r="F254" s="37"/>
      <c r="G254" s="37"/>
      <c r="H254" s="37"/>
      <c r="I254" s="37"/>
      <c r="J254" s="55"/>
      <c r="K254" s="55"/>
      <c r="L254" s="56"/>
      <c r="M254" s="37"/>
    </row>
    <row r="255" spans="3:13" ht="12.75">
      <c r="C255" s="37"/>
      <c r="D255" s="37"/>
      <c r="E255" s="37"/>
      <c r="F255" s="37"/>
      <c r="G255" s="37"/>
      <c r="H255" s="37"/>
      <c r="I255" s="37"/>
      <c r="J255" s="55"/>
      <c r="K255" s="55"/>
      <c r="L255" s="56"/>
      <c r="M255" s="37"/>
    </row>
    <row r="256" spans="3:13" ht="12.75">
      <c r="C256" s="37"/>
      <c r="D256" s="37"/>
      <c r="E256" s="37"/>
      <c r="F256" s="37"/>
      <c r="G256" s="37"/>
      <c r="H256" s="37"/>
      <c r="I256" s="37"/>
      <c r="J256" s="55"/>
      <c r="K256" s="55"/>
      <c r="L256" s="56"/>
      <c r="M256" s="37"/>
    </row>
    <row r="257" spans="3:13" ht="12.75">
      <c r="C257" s="37"/>
      <c r="D257" s="37"/>
      <c r="E257" s="37"/>
      <c r="F257" s="37"/>
      <c r="G257" s="37"/>
      <c r="H257" s="37"/>
      <c r="I257" s="37"/>
      <c r="J257" s="55"/>
      <c r="K257" s="55"/>
      <c r="L257" s="56"/>
      <c r="M257" s="37"/>
    </row>
    <row r="258" spans="3:13" ht="12.75">
      <c r="C258" s="37"/>
      <c r="D258" s="37"/>
      <c r="E258" s="37"/>
      <c r="F258" s="37"/>
      <c r="G258" s="37"/>
      <c r="H258" s="37"/>
      <c r="I258" s="37"/>
      <c r="J258" s="55"/>
      <c r="K258" s="55"/>
      <c r="L258" s="56"/>
      <c r="M258" s="37"/>
    </row>
    <row r="259" spans="3:13" ht="12.75">
      <c r="C259" s="37"/>
      <c r="D259" s="37"/>
      <c r="E259" s="37"/>
      <c r="F259" s="37"/>
      <c r="G259" s="37"/>
      <c r="H259" s="37"/>
      <c r="I259" s="37"/>
      <c r="J259" s="55"/>
      <c r="K259" s="55"/>
      <c r="L259" s="56"/>
      <c r="M259" s="37"/>
    </row>
    <row r="260" spans="3:13" ht="12.75">
      <c r="C260" s="37"/>
      <c r="D260" s="37"/>
      <c r="E260" s="37"/>
      <c r="F260" s="37"/>
      <c r="G260" s="37"/>
      <c r="H260" s="37"/>
      <c r="I260" s="37"/>
      <c r="J260" s="55"/>
      <c r="K260" s="55"/>
      <c r="L260" s="56"/>
      <c r="M260" s="37"/>
    </row>
    <row r="261" spans="3:13" ht="12.75">
      <c r="C261" s="37"/>
      <c r="D261" s="37"/>
      <c r="E261" s="37"/>
      <c r="F261" s="37"/>
      <c r="G261" s="37"/>
      <c r="H261" s="37"/>
      <c r="I261" s="37"/>
      <c r="J261" s="55"/>
      <c r="K261" s="55"/>
      <c r="L261" s="56"/>
      <c r="M261" s="37"/>
    </row>
    <row r="262" spans="3:13" ht="12.75">
      <c r="C262" s="37"/>
      <c r="D262" s="37"/>
      <c r="E262" s="37"/>
      <c r="F262" s="37"/>
      <c r="G262" s="37"/>
      <c r="H262" s="37"/>
      <c r="I262" s="37"/>
      <c r="J262" s="55"/>
      <c r="K262" s="55"/>
      <c r="L262" s="56"/>
      <c r="M262" s="37"/>
    </row>
    <row r="263" spans="3:13" ht="12.75">
      <c r="C263" s="37"/>
      <c r="D263" s="37"/>
      <c r="E263" s="37"/>
      <c r="F263" s="37"/>
      <c r="G263" s="37"/>
      <c r="H263" s="37"/>
      <c r="I263" s="37"/>
      <c r="J263" s="55"/>
      <c r="K263" s="55"/>
      <c r="L263" s="56"/>
      <c r="M263" s="37"/>
    </row>
    <row r="264" spans="3:13" ht="12.75">
      <c r="C264" s="37"/>
      <c r="D264" s="37"/>
      <c r="E264" s="37"/>
      <c r="F264" s="37"/>
      <c r="G264" s="37"/>
      <c r="H264" s="37"/>
      <c r="I264" s="37"/>
      <c r="J264" s="55"/>
      <c r="K264" s="55"/>
      <c r="L264" s="56"/>
      <c r="M264" s="37"/>
    </row>
    <row r="265" spans="3:13" ht="12.75">
      <c r="C265" s="37"/>
      <c r="D265" s="37"/>
      <c r="E265" s="37"/>
      <c r="F265" s="37"/>
      <c r="G265" s="37"/>
      <c r="H265" s="37"/>
      <c r="I265" s="37"/>
      <c r="J265" s="55"/>
      <c r="K265" s="55"/>
      <c r="L265" s="56"/>
      <c r="M265" s="37"/>
    </row>
    <row r="266" spans="3:13" ht="12.75">
      <c r="C266" s="37"/>
      <c r="D266" s="37"/>
      <c r="E266" s="37"/>
      <c r="F266" s="37"/>
      <c r="G266" s="37"/>
      <c r="H266" s="37"/>
      <c r="I266" s="37"/>
      <c r="J266" s="55"/>
      <c r="K266" s="55"/>
      <c r="L266" s="56"/>
      <c r="M266" s="37"/>
    </row>
    <row r="267" spans="3:13" ht="12.75">
      <c r="C267" s="37"/>
      <c r="D267" s="37"/>
      <c r="E267" s="37"/>
      <c r="F267" s="37"/>
      <c r="G267" s="37"/>
      <c r="H267" s="37"/>
      <c r="I267" s="37"/>
      <c r="J267" s="55"/>
      <c r="K267" s="55"/>
      <c r="L267" s="56"/>
      <c r="M267" s="37"/>
    </row>
    <row r="268" spans="3:13" ht="12.75">
      <c r="C268" s="37"/>
      <c r="D268" s="37"/>
      <c r="E268" s="37"/>
      <c r="F268" s="37"/>
      <c r="G268" s="37"/>
      <c r="H268" s="37"/>
      <c r="I268" s="37"/>
      <c r="J268" s="55"/>
      <c r="K268" s="55"/>
      <c r="L268" s="56"/>
      <c r="M268" s="37"/>
    </row>
    <row r="269" spans="3:13" ht="12.75">
      <c r="C269" s="37"/>
      <c r="D269" s="37"/>
      <c r="E269" s="37"/>
      <c r="F269" s="37"/>
      <c r="G269" s="37"/>
      <c r="H269" s="37"/>
      <c r="I269" s="37"/>
      <c r="J269" s="55"/>
      <c r="K269" s="55"/>
      <c r="L269" s="56"/>
      <c r="M269" s="37"/>
    </row>
    <row r="270" spans="3:13" ht="12.75">
      <c r="C270" s="37"/>
      <c r="D270" s="37"/>
      <c r="E270" s="37"/>
      <c r="F270" s="37"/>
      <c r="G270" s="37"/>
      <c r="H270" s="37"/>
      <c r="I270" s="37"/>
      <c r="J270" s="55"/>
      <c r="K270" s="55"/>
      <c r="L270" s="56"/>
      <c r="M270" s="37"/>
    </row>
    <row r="271" spans="3:13" ht="12.75">
      <c r="C271" s="37"/>
      <c r="D271" s="37"/>
      <c r="E271" s="37"/>
      <c r="F271" s="37"/>
      <c r="G271" s="37"/>
      <c r="H271" s="37"/>
      <c r="I271" s="37"/>
      <c r="J271" s="55"/>
      <c r="K271" s="55"/>
      <c r="L271" s="56"/>
      <c r="M271" s="37"/>
    </row>
    <row r="272" spans="3:13" ht="12.75">
      <c r="C272" s="37"/>
      <c r="D272" s="37"/>
      <c r="E272" s="37"/>
      <c r="F272" s="37"/>
      <c r="G272" s="37"/>
      <c r="H272" s="37"/>
      <c r="I272" s="37"/>
      <c r="J272" s="55"/>
      <c r="K272" s="55"/>
      <c r="L272" s="56"/>
      <c r="M272" s="37"/>
    </row>
    <row r="273" spans="3:13" ht="12.75">
      <c r="C273" s="37"/>
      <c r="D273" s="37"/>
      <c r="E273" s="37"/>
      <c r="F273" s="37"/>
      <c r="G273" s="37"/>
      <c r="H273" s="37"/>
      <c r="I273" s="37"/>
      <c r="J273" s="55"/>
      <c r="K273" s="55"/>
      <c r="L273" s="56"/>
      <c r="M273" s="37"/>
    </row>
    <row r="274" spans="3:13" ht="12.75">
      <c r="C274" s="37"/>
      <c r="D274" s="37"/>
      <c r="E274" s="37"/>
      <c r="F274" s="37"/>
      <c r="G274" s="37"/>
      <c r="H274" s="37"/>
      <c r="I274" s="37"/>
      <c r="J274" s="55"/>
      <c r="K274" s="55"/>
      <c r="L274" s="56"/>
      <c r="M274" s="37"/>
    </row>
    <row r="275" spans="3:13" ht="12.75">
      <c r="C275" s="37"/>
      <c r="D275" s="37"/>
      <c r="E275" s="37"/>
      <c r="F275" s="37"/>
      <c r="G275" s="37"/>
      <c r="H275" s="37"/>
      <c r="I275" s="37"/>
      <c r="J275" s="55"/>
      <c r="K275" s="55"/>
      <c r="L275" s="56"/>
      <c r="M275" s="37"/>
    </row>
    <row r="276" spans="3:13" ht="12.75">
      <c r="C276" s="37"/>
      <c r="D276" s="37"/>
      <c r="E276" s="37"/>
      <c r="F276" s="37"/>
      <c r="G276" s="37"/>
      <c r="H276" s="37"/>
      <c r="I276" s="37"/>
      <c r="J276" s="55"/>
      <c r="K276" s="55"/>
      <c r="L276" s="56"/>
      <c r="M276" s="37"/>
    </row>
    <row r="277" spans="3:13" ht="12.75">
      <c r="C277" s="37"/>
      <c r="D277" s="37"/>
      <c r="E277" s="37"/>
      <c r="F277" s="37"/>
      <c r="G277" s="37"/>
      <c r="H277" s="37"/>
      <c r="I277" s="37"/>
      <c r="J277" s="55"/>
      <c r="K277" s="55"/>
      <c r="L277" s="56"/>
      <c r="M277" s="37"/>
    </row>
    <row r="278" spans="3:13" ht="12.75">
      <c r="C278" s="37"/>
      <c r="D278" s="37"/>
      <c r="E278" s="37"/>
      <c r="F278" s="37"/>
      <c r="G278" s="37"/>
      <c r="H278" s="37"/>
      <c r="I278" s="37"/>
      <c r="J278" s="55"/>
      <c r="K278" s="55"/>
      <c r="L278" s="56"/>
      <c r="M278" s="37"/>
    </row>
    <row r="279" spans="3:13" ht="12.75">
      <c r="C279" s="37"/>
      <c r="D279" s="37"/>
      <c r="E279" s="37"/>
      <c r="F279" s="37"/>
      <c r="G279" s="37"/>
      <c r="H279" s="37"/>
      <c r="I279" s="37"/>
      <c r="J279" s="55"/>
      <c r="K279" s="55"/>
      <c r="L279" s="56"/>
      <c r="M279" s="37"/>
    </row>
    <row r="280" spans="3:13" ht="12.75">
      <c r="C280" s="37"/>
      <c r="D280" s="37"/>
      <c r="E280" s="37"/>
      <c r="F280" s="37"/>
      <c r="G280" s="37"/>
      <c r="H280" s="37"/>
      <c r="I280" s="37"/>
      <c r="J280" s="55"/>
      <c r="K280" s="55"/>
      <c r="L280" s="56"/>
      <c r="M280" s="37"/>
    </row>
    <row r="281" spans="3:13" ht="12.75">
      <c r="C281" s="37"/>
      <c r="D281" s="37"/>
      <c r="E281" s="37"/>
      <c r="F281" s="37"/>
      <c r="G281" s="37"/>
      <c r="H281" s="37"/>
      <c r="I281" s="37"/>
      <c r="J281" s="55"/>
      <c r="K281" s="55"/>
      <c r="L281" s="56"/>
      <c r="M281" s="37"/>
    </row>
    <row r="282" spans="3:13" ht="12.75">
      <c r="C282" s="37"/>
      <c r="D282" s="37"/>
      <c r="E282" s="37"/>
      <c r="F282" s="37"/>
      <c r="G282" s="37"/>
      <c r="H282" s="37"/>
      <c r="I282" s="37"/>
      <c r="J282" s="55"/>
      <c r="K282" s="55"/>
      <c r="L282" s="56"/>
      <c r="M282" s="37"/>
    </row>
    <row r="283" spans="3:13" ht="12.75">
      <c r="C283" s="37"/>
      <c r="D283" s="37"/>
      <c r="E283" s="37"/>
      <c r="F283" s="37"/>
      <c r="G283" s="37"/>
      <c r="H283" s="37"/>
      <c r="I283" s="37"/>
      <c r="J283" s="55"/>
      <c r="K283" s="55"/>
      <c r="L283" s="56"/>
      <c r="M283" s="37"/>
    </row>
    <row r="284" spans="3:13" ht="12.75">
      <c r="C284" s="37"/>
      <c r="D284" s="37"/>
      <c r="E284" s="37"/>
      <c r="F284" s="37"/>
      <c r="G284" s="37"/>
      <c r="H284" s="37"/>
      <c r="I284" s="37"/>
      <c r="J284" s="55"/>
      <c r="K284" s="55"/>
      <c r="L284" s="56"/>
      <c r="M284" s="37"/>
    </row>
    <row r="285" spans="3:13" ht="12.75">
      <c r="C285" s="37"/>
      <c r="D285" s="37"/>
      <c r="E285" s="37"/>
      <c r="F285" s="37"/>
      <c r="G285" s="37"/>
      <c r="H285" s="37"/>
      <c r="I285" s="37"/>
      <c r="J285" s="55"/>
      <c r="K285" s="55"/>
      <c r="L285" s="56"/>
      <c r="M285" s="37"/>
    </row>
    <row r="286" spans="3:13" ht="12.75">
      <c r="C286" s="37"/>
      <c r="D286" s="37"/>
      <c r="E286" s="37"/>
      <c r="F286" s="37"/>
      <c r="G286" s="37"/>
      <c r="H286" s="37"/>
      <c r="I286" s="37"/>
      <c r="J286" s="55"/>
      <c r="K286" s="55"/>
      <c r="L286" s="56"/>
      <c r="M286" s="37"/>
    </row>
    <row r="287" spans="3:13" ht="12.75">
      <c r="C287" s="37"/>
      <c r="D287" s="37"/>
      <c r="E287" s="37"/>
      <c r="F287" s="37"/>
      <c r="G287" s="37"/>
      <c r="H287" s="37"/>
      <c r="I287" s="37"/>
      <c r="J287" s="55"/>
      <c r="K287" s="55"/>
      <c r="L287" s="56"/>
      <c r="M287" s="37"/>
    </row>
    <row r="288" spans="3:13" ht="12.75">
      <c r="C288" s="37"/>
      <c r="D288" s="37"/>
      <c r="E288" s="37"/>
      <c r="F288" s="37"/>
      <c r="G288" s="37"/>
      <c r="H288" s="37"/>
      <c r="I288" s="37"/>
      <c r="J288" s="55"/>
      <c r="K288" s="55"/>
      <c r="L288" s="56"/>
      <c r="M288" s="37"/>
    </row>
    <row r="289" spans="3:13" ht="12.75">
      <c r="C289" s="37"/>
      <c r="D289" s="37"/>
      <c r="E289" s="37"/>
      <c r="F289" s="37"/>
      <c r="G289" s="37"/>
      <c r="H289" s="37"/>
      <c r="I289" s="37"/>
      <c r="J289" s="55"/>
      <c r="K289" s="55"/>
      <c r="L289" s="56"/>
      <c r="M289" s="37"/>
    </row>
    <row r="290" spans="3:13" ht="12.75">
      <c r="C290" s="37"/>
      <c r="D290" s="37"/>
      <c r="E290" s="37"/>
      <c r="F290" s="37"/>
      <c r="G290" s="37"/>
      <c r="H290" s="37"/>
      <c r="I290" s="37"/>
      <c r="J290" s="55"/>
      <c r="K290" s="55"/>
      <c r="L290" s="56"/>
      <c r="M290" s="37"/>
    </row>
    <row r="291" spans="3:13" ht="12.75">
      <c r="C291" s="37"/>
      <c r="D291" s="37"/>
      <c r="E291" s="37"/>
      <c r="F291" s="37"/>
      <c r="G291" s="37"/>
      <c r="H291" s="37"/>
      <c r="I291" s="37"/>
      <c r="J291" s="55"/>
      <c r="K291" s="55"/>
      <c r="L291" s="56"/>
      <c r="M291" s="37"/>
    </row>
    <row r="292" spans="3:13" ht="12.75">
      <c r="C292" s="37"/>
      <c r="D292" s="37"/>
      <c r="E292" s="37"/>
      <c r="F292" s="37"/>
      <c r="G292" s="37"/>
      <c r="H292" s="37"/>
      <c r="I292" s="37"/>
      <c r="J292" s="55"/>
      <c r="K292" s="55"/>
      <c r="L292" s="56"/>
      <c r="M292" s="37"/>
    </row>
    <row r="293" spans="3:13" ht="12.75">
      <c r="C293" s="37"/>
      <c r="D293" s="37"/>
      <c r="E293" s="37"/>
      <c r="F293" s="37"/>
      <c r="G293" s="37"/>
      <c r="H293" s="37"/>
      <c r="I293" s="37"/>
      <c r="J293" s="55"/>
      <c r="K293" s="55"/>
      <c r="L293" s="56"/>
      <c r="M293" s="37"/>
    </row>
    <row r="294" spans="3:13" ht="12.75">
      <c r="C294" s="37"/>
      <c r="D294" s="37"/>
      <c r="E294" s="37"/>
      <c r="F294" s="37"/>
      <c r="G294" s="37"/>
      <c r="H294" s="37"/>
      <c r="I294" s="37"/>
      <c r="J294" s="55"/>
      <c r="K294" s="55"/>
      <c r="L294" s="56"/>
      <c r="M294" s="37"/>
    </row>
    <row r="295" spans="3:13" ht="12.75">
      <c r="C295" s="37"/>
      <c r="D295" s="37"/>
      <c r="E295" s="37"/>
      <c r="F295" s="37"/>
      <c r="G295" s="37"/>
      <c r="H295" s="37"/>
      <c r="I295" s="37"/>
      <c r="J295" s="55"/>
      <c r="K295" s="55"/>
      <c r="L295" s="56"/>
      <c r="M295" s="37"/>
    </row>
    <row r="296" spans="3:13" ht="12.75">
      <c r="C296" s="37"/>
      <c r="D296" s="37"/>
      <c r="E296" s="37"/>
      <c r="F296" s="37"/>
      <c r="G296" s="37"/>
      <c r="H296" s="37"/>
      <c r="I296" s="37"/>
      <c r="J296" s="55"/>
      <c r="K296" s="55"/>
      <c r="L296" s="56"/>
      <c r="M296" s="37"/>
    </row>
    <row r="297" spans="3:13" ht="12.75">
      <c r="C297" s="37"/>
      <c r="D297" s="37"/>
      <c r="E297" s="37"/>
      <c r="F297" s="37"/>
      <c r="G297" s="37"/>
      <c r="H297" s="37"/>
      <c r="I297" s="37"/>
      <c r="J297" s="55"/>
      <c r="K297" s="55"/>
      <c r="L297" s="56"/>
      <c r="M297" s="37"/>
    </row>
    <row r="298" spans="3:13" ht="12.75">
      <c r="C298" s="37"/>
      <c r="D298" s="37"/>
      <c r="E298" s="37"/>
      <c r="F298" s="37"/>
      <c r="G298" s="37"/>
      <c r="H298" s="37"/>
      <c r="I298" s="37"/>
      <c r="J298" s="55"/>
      <c r="K298" s="55"/>
      <c r="L298" s="56"/>
      <c r="M298" s="37"/>
    </row>
    <row r="299" spans="3:13" ht="12.75">
      <c r="C299" s="37"/>
      <c r="D299" s="37"/>
      <c r="E299" s="37"/>
      <c r="F299" s="37"/>
      <c r="G299" s="37"/>
      <c r="H299" s="37"/>
      <c r="I299" s="37"/>
      <c r="J299" s="55"/>
      <c r="K299" s="55"/>
      <c r="L299" s="56"/>
      <c r="M299" s="37"/>
    </row>
    <row r="300" spans="3:13" ht="12.75">
      <c r="C300" s="37"/>
      <c r="D300" s="37"/>
      <c r="E300" s="37"/>
      <c r="F300" s="37"/>
      <c r="G300" s="37"/>
      <c r="H300" s="37"/>
      <c r="I300" s="37"/>
      <c r="J300" s="55"/>
      <c r="K300" s="55"/>
      <c r="L300" s="56"/>
      <c r="M300" s="37"/>
    </row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</sheetData>
  <sheetProtection/>
  <mergeCells count="50">
    <mergeCell ref="G7:I7"/>
    <mergeCell ref="G3:H3"/>
    <mergeCell ref="F4:F7"/>
    <mergeCell ref="G4:H4"/>
    <mergeCell ref="G5:H5"/>
    <mergeCell ref="E8:E11"/>
    <mergeCell ref="G13:H13"/>
    <mergeCell ref="G14:H14"/>
    <mergeCell ref="D4:D19"/>
    <mergeCell ref="D2:M2"/>
    <mergeCell ref="E19:I19"/>
    <mergeCell ref="G15:H15"/>
    <mergeCell ref="G16:H16"/>
    <mergeCell ref="G18:I18"/>
    <mergeCell ref="E4:E7"/>
    <mergeCell ref="G6:H6"/>
    <mergeCell ref="E12:E18"/>
    <mergeCell ref="F12:F18"/>
    <mergeCell ref="G17:H17"/>
    <mergeCell ref="C24:C72"/>
    <mergeCell ref="E44:I44"/>
    <mergeCell ref="E70:I70"/>
    <mergeCell ref="E71:I71"/>
    <mergeCell ref="E72:I72"/>
    <mergeCell ref="E47:I47"/>
    <mergeCell ref="E53:I53"/>
    <mergeCell ref="D24:D34"/>
    <mergeCell ref="D35:D44"/>
    <mergeCell ref="C22:M22"/>
    <mergeCell ref="E29:I29"/>
    <mergeCell ref="E31:I31"/>
    <mergeCell ref="E33:I33"/>
    <mergeCell ref="E37:I37"/>
    <mergeCell ref="E41:I41"/>
    <mergeCell ref="E43:I43"/>
    <mergeCell ref="D45:D54"/>
    <mergeCell ref="D55:D60"/>
    <mergeCell ref="D61:D71"/>
    <mergeCell ref="E54:I54"/>
    <mergeCell ref="E56:I56"/>
    <mergeCell ref="E59:I59"/>
    <mergeCell ref="E60:I60"/>
    <mergeCell ref="E66:I66"/>
    <mergeCell ref="G8:H8"/>
    <mergeCell ref="G9:H9"/>
    <mergeCell ref="G11:I11"/>
    <mergeCell ref="G10:H10"/>
    <mergeCell ref="G12:H12"/>
    <mergeCell ref="F8:F11"/>
    <mergeCell ref="E34:I34"/>
  </mergeCells>
  <conditionalFormatting sqref="P33">
    <cfRule type="notContainsBlanks" priority="1" dxfId="0">
      <formula>LEN(TRIM(P33))&gt;0</formula>
    </cfRule>
  </conditionalFormatting>
  <conditionalFormatting sqref="C3:M21 C23:M72">
    <cfRule type="cellIs" priority="2" dxfId="2" operator="equal">
      <formula>"학생"</formula>
    </cfRule>
  </conditionalFormatting>
  <conditionalFormatting sqref="C3:M21 C23:M72">
    <cfRule type="cellIs" priority="3" dxfId="1" operator="equal">
      <formula>"본회계"</formula>
    </cfRule>
  </conditionalFormatting>
  <conditionalFormatting sqref="C3:M21 C23:M72">
    <cfRule type="cellIs" priority="4" dxfId="0" operator="equal">
      <formula>"자치"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</dc:creator>
  <cp:keywords/>
  <dc:description/>
  <cp:lastModifiedBy>Lian</cp:lastModifiedBy>
  <dcterms:created xsi:type="dcterms:W3CDTF">2022-12-02T12:40:25Z</dcterms:created>
  <dcterms:modified xsi:type="dcterms:W3CDTF">2022-12-02T12:41:07Z</dcterms:modified>
  <cp:category/>
  <cp:version/>
  <cp:contentType/>
  <cp:contentStatus/>
</cp:coreProperties>
</file>