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★★★\학업 외 학교 업무\21~22. 소통국제화위원회\"/>
    </mc:Choice>
  </mc:AlternateContent>
  <xr:revisionPtr revIDLastSave="0" documentId="8_{81DEBE84-89EC-4663-9272-5FE8A4DF1A59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기층 기구" sheetId="1" r:id="rId1"/>
    <sheet name="중앙회계 지원 대상 기구" sheetId="2" r:id="rId2"/>
  </sheets>
  <calcPr calcId="191029"/>
  <fileRecoveryPr repairLoad="1"/>
</workbook>
</file>

<file path=xl/calcChain.xml><?xml version="1.0" encoding="utf-8"?>
<calcChain xmlns="http://schemas.openxmlformats.org/spreadsheetml/2006/main">
  <c r="I85" i="2" l="1"/>
  <c r="J85" i="2" s="1"/>
  <c r="H85" i="2"/>
  <c r="H84" i="2"/>
  <c r="H86" i="2" s="1"/>
  <c r="I80" i="2"/>
  <c r="J80" i="2" s="1"/>
  <c r="H80" i="2"/>
  <c r="H79" i="2"/>
  <c r="H81" i="2" s="1"/>
  <c r="I75" i="2"/>
  <c r="J75" i="2" s="1"/>
  <c r="H75" i="2"/>
  <c r="I74" i="2"/>
  <c r="I76" i="2" s="1"/>
  <c r="J76" i="2" s="1"/>
  <c r="I59" i="2"/>
  <c r="I67" i="2" s="1"/>
  <c r="H59" i="2"/>
  <c r="H67" i="2" s="1"/>
  <c r="I58" i="2"/>
  <c r="J58" i="2" s="1"/>
  <c r="H58" i="2"/>
  <c r="J57" i="2"/>
  <c r="I56" i="2"/>
  <c r="J56" i="2" s="1"/>
  <c r="H56" i="2"/>
  <c r="J55" i="2"/>
  <c r="I55" i="2"/>
  <c r="H55" i="2"/>
  <c r="J54" i="2"/>
  <c r="J53" i="2"/>
  <c r="J52" i="2"/>
  <c r="J51" i="2"/>
  <c r="I50" i="2"/>
  <c r="J50" i="2" s="1"/>
  <c r="I49" i="2"/>
  <c r="J49" i="2" s="1"/>
  <c r="H49" i="2"/>
  <c r="J48" i="2"/>
  <c r="J47" i="2"/>
  <c r="J46" i="2"/>
  <c r="J45" i="2"/>
  <c r="J44" i="2"/>
  <c r="I44" i="2"/>
  <c r="H44" i="2"/>
  <c r="H50" i="2" s="1"/>
  <c r="J42" i="2"/>
  <c r="J40" i="2"/>
  <c r="I40" i="2"/>
  <c r="H40" i="2"/>
  <c r="J39" i="2"/>
  <c r="J38" i="2"/>
  <c r="J37" i="2"/>
  <c r="I36" i="2"/>
  <c r="I41" i="2" s="1"/>
  <c r="J41" i="2" s="1"/>
  <c r="H36" i="2"/>
  <c r="H41" i="2" s="1"/>
  <c r="J35" i="2"/>
  <c r="J34" i="2"/>
  <c r="J33" i="2"/>
  <c r="H32" i="2"/>
  <c r="I31" i="2"/>
  <c r="I32" i="2" s="1"/>
  <c r="J30" i="2"/>
  <c r="I29" i="2"/>
  <c r="J29" i="2" s="1"/>
  <c r="H29" i="2"/>
  <c r="J28" i="2"/>
  <c r="J27" i="2"/>
  <c r="I23" i="2"/>
  <c r="I66" i="2" s="1"/>
  <c r="I22" i="2"/>
  <c r="J22" i="2" s="1"/>
  <c r="H22" i="2"/>
  <c r="H23" i="2" s="1"/>
  <c r="H66" i="2" s="1"/>
  <c r="H68" i="2" s="1"/>
  <c r="J21" i="2"/>
  <c r="J20" i="2"/>
  <c r="J19" i="2"/>
  <c r="J18" i="2"/>
  <c r="I18" i="2"/>
  <c r="I79" i="2" s="1"/>
  <c r="H18" i="2"/>
  <c r="J17" i="2"/>
  <c r="J16" i="2"/>
  <c r="J15" i="2"/>
  <c r="J14" i="2"/>
  <c r="J13" i="2"/>
  <c r="J12" i="2"/>
  <c r="I12" i="2"/>
  <c r="H12" i="2"/>
  <c r="H74" i="2" s="1"/>
  <c r="H76" i="2" s="1"/>
  <c r="J11" i="2"/>
  <c r="J10" i="2"/>
  <c r="J9" i="2"/>
  <c r="J8" i="2"/>
  <c r="J7" i="2"/>
  <c r="J6" i="2"/>
  <c r="J5" i="2"/>
  <c r="I44" i="1"/>
  <c r="J44" i="1" s="1"/>
  <c r="H44" i="1"/>
  <c r="I43" i="1"/>
  <c r="J43" i="1" s="1"/>
  <c r="H43" i="1"/>
  <c r="H45" i="1" s="1"/>
  <c r="I39" i="1"/>
  <c r="J39" i="1" s="1"/>
  <c r="H39" i="1"/>
  <c r="I38" i="1"/>
  <c r="I40" i="1" s="1"/>
  <c r="I34" i="1"/>
  <c r="J34" i="1" s="1"/>
  <c r="H34" i="1"/>
  <c r="I33" i="1"/>
  <c r="I35" i="1" s="1"/>
  <c r="I17" i="1"/>
  <c r="J17" i="1" s="1"/>
  <c r="I16" i="1"/>
  <c r="J16" i="1" s="1"/>
  <c r="H16" i="1"/>
  <c r="J15" i="1"/>
  <c r="I14" i="1"/>
  <c r="J14" i="1" s="1"/>
  <c r="H14" i="1"/>
  <c r="H17" i="1" s="1"/>
  <c r="J13" i="1"/>
  <c r="I8" i="1"/>
  <c r="J8" i="1" s="1"/>
  <c r="H8" i="1"/>
  <c r="H38" i="1" s="1"/>
  <c r="H40" i="1" s="1"/>
  <c r="J7" i="1"/>
  <c r="J6" i="1"/>
  <c r="I6" i="1"/>
  <c r="H6" i="1"/>
  <c r="H33" i="1" s="1"/>
  <c r="J5" i="1"/>
  <c r="H60" i="2" l="1"/>
  <c r="I68" i="2"/>
  <c r="J68" i="2" s="1"/>
  <c r="J66" i="2"/>
  <c r="J33" i="1"/>
  <c r="H35" i="1"/>
  <c r="J35" i="1" s="1"/>
  <c r="I60" i="2"/>
  <c r="J60" i="2" s="1"/>
  <c r="J32" i="2"/>
  <c r="I81" i="2"/>
  <c r="J79" i="2"/>
  <c r="J67" i="2"/>
  <c r="J74" i="2"/>
  <c r="I84" i="2"/>
  <c r="J38" i="1"/>
  <c r="J31" i="2"/>
  <c r="J59" i="2"/>
  <c r="H18" i="1"/>
  <c r="H26" i="1" s="1"/>
  <c r="J36" i="2"/>
  <c r="H9" i="1"/>
  <c r="H25" i="1" s="1"/>
  <c r="H27" i="1" s="1"/>
  <c r="I9" i="1"/>
  <c r="J23" i="2"/>
  <c r="I18" i="1"/>
  <c r="I45" i="1"/>
  <c r="I86" i="2" l="1"/>
  <c r="J84" i="2"/>
  <c r="I26" i="1"/>
  <c r="J26" i="1" s="1"/>
  <c r="J18" i="1"/>
  <c r="I25" i="1"/>
  <c r="J9" i="1"/>
  <c r="J25" i="1" l="1"/>
  <c r="I27" i="1"/>
  <c r="J27" i="1" s="1"/>
</calcChain>
</file>

<file path=xl/sharedStrings.xml><?xml version="1.0" encoding="utf-8"?>
<sst xmlns="http://schemas.openxmlformats.org/spreadsheetml/2006/main" count="252" uniqueCount="98">
  <si>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</si>
  <si>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</si>
  <si>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</si>
  <si>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</si>
  <si>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</si>
  <si>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</si>
  <si>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</si>
  <si>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</si>
  <si>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</si>
  <si>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소통국제화위원회</t>
  </si>
  <si>
    <t>학생</t>
  </si>
  <si>
    <t>사무공간 조성</t>
  </si>
  <si>
    <t>AA</t>
  </si>
  <si>
    <t>-</t>
  </si>
  <si>
    <t>새롭게 소통국제화위원회실이 생기며 사무공간을 구성할 필요성이 생겼습니다.</t>
  </si>
  <si>
    <t>계</t>
  </si>
  <si>
    <t>본회계</t>
  </si>
  <si>
    <t>번역근로장학생</t>
  </si>
  <si>
    <t>BA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</si>
  <si>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</si>
  <si>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</si>
  <si>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</si>
  <si>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</si>
  <si>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</si>
  <si>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</si>
  <si>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</si>
  <si>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가구 구입비</t>
  </si>
  <si>
    <t>A1</t>
  </si>
  <si>
    <t>소통국제화위원회 위원 뿐만 아니라 업무 효율 증가로 학부 총학생회 및 산하단체, 해당 단체들의 공지 대상자들에게도 이익이 돌아감</t>
  </si>
  <si>
    <t>번역근로비</t>
  </si>
  <si>
    <t>B1</t>
  </si>
  <si>
    <t>ISSS 출처의 근로비 지급으로 인해 공지 번역 제공이 가능해지며 학부 총학생회 및 산하단체, 해당 단체들의 공지 대상자에게 이익이 돌아감</t>
  </si>
  <si>
    <t>합계</t>
  </si>
  <si>
    <t>전체 대항목 총계</t>
  </si>
  <si>
    <t>전년도</t>
  </si>
  <si>
    <t>당해년도</t>
  </si>
  <si>
    <t>전년도 대비</t>
  </si>
  <si>
    <t>잔액</t>
  </si>
  <si>
    <t>자치</t>
  </si>
  <si>
    <t>겨울학기 이월금</t>
  </si>
  <si>
    <t>작성 예시</t>
  </si>
  <si>
    <t>중앙회계 지원금</t>
  </si>
  <si>
    <t>필수 기입 항목</t>
  </si>
  <si>
    <t>학생 이월금</t>
  </si>
  <si>
    <t>AB</t>
  </si>
  <si>
    <t>격려금</t>
  </si>
  <si>
    <t>AC</t>
  </si>
  <si>
    <t>예금결산이자</t>
  </si>
  <si>
    <t>AD</t>
  </si>
  <si>
    <t>학교 지원금</t>
  </si>
  <si>
    <t>광고 수익금</t>
  </si>
  <si>
    <t>CA</t>
  </si>
  <si>
    <t>자치 이월금</t>
  </si>
  <si>
    <t>단체장</t>
  </si>
  <si>
    <t>예시) 회의비</t>
  </si>
  <si>
    <t>회의비</t>
  </si>
  <si>
    <t>*재정의 출처에 따른 사업 수혜 대상자(Ex. 학생회비/과비 납부자) 필수 기입</t>
  </si>
  <si>
    <t>회의 출장비</t>
  </si>
  <si>
    <t>A2</t>
  </si>
  <si>
    <t>부서1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</si>
  <si>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</si>
  <si>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</si>
  <si>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</si>
  <si>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</si>
  <si>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</si>
  <si>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</si>
  <si>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</si>
  <si>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</si>
  <si>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</si>
  <si>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</si>
  <si>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</si>
  <si>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</si>
  <si>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</si>
  <si>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</si>
  <si>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</si>
  <si>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</si>
  <si>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</si>
  <si>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</si>
  <si>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예시) 사업수혜자: 과비 납부자</t>
  </si>
  <si>
    <t>세부항목1 예비비</t>
  </si>
  <si>
    <t>E2</t>
  </si>
  <si>
    <t>※ 예비비는 세부항목의 10% 이하</t>
  </si>
  <si>
    <t>사업명2</t>
  </si>
  <si>
    <t>F1</t>
  </si>
  <si>
    <t>예시) 사업수혜자: 학생회비 납부자</t>
  </si>
  <si>
    <t>F2</t>
  </si>
  <si>
    <t>세부항목2</t>
  </si>
  <si>
    <t>F3</t>
  </si>
  <si>
    <t>세부항목2 예비비</t>
  </si>
  <si>
    <t>F4</t>
  </si>
  <si>
    <t>부서3</t>
  </si>
  <si>
    <t>G1</t>
  </si>
  <si>
    <t>G2</t>
  </si>
  <si>
    <t>G3</t>
  </si>
  <si>
    <t>G4</t>
  </si>
  <si>
    <t>부서4</t>
  </si>
  <si>
    <t>H1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</si>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</sst>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rgb="FFB7B7B7"/>
      <name val="Arial"/>
      <family val="2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wrapText="1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176" fontId="0" fillId="0" borderId="8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6" fontId="0" fillId="0" borderId="8" xfId="0" applyNumberFormat="1" applyFont="1" applyBorder="1" applyAlignment="1">
      <alignment horizontal="center" wrapText="1"/>
    </xf>
    <xf numFmtId="176" fontId="0" fillId="4" borderId="9" xfId="0" applyNumberFormat="1" applyFont="1" applyFill="1" applyBorder="1" applyAlignment="1">
      <alignment horizontal="center" vertical="center"/>
    </xf>
    <xf numFmtId="177" fontId="0" fillId="4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4" fillId="4" borderId="6" xfId="0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76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176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696"/>
  <sheetViews>
    <sheetView tabSelected="1" workbookViewId="0"/>
  </sheetViews>
  <sheetFormatPr defaultColWidth="12.5703125" defaultRowHeight="15.75" customHeight="1" x14ac:dyDescent="0.2"/>
  <cols>
    <col min="4" max="4" width="22.28515625" customWidth="1"/>
    <col min="5" max="5" width="12.85546875" customWidth="1"/>
    <col min="6" max="6" width="29.140625" customWidth="1"/>
    <col min="8" max="8" width="15.42578125" customWidth="1"/>
    <col min="9" max="9" width="13.28515625" customWidth="1"/>
    <col min="10" max="10" width="13.140625" customWidth="1"/>
    <col min="11" max="11" width="38.85546875" customWidth="1"/>
  </cols>
  <sheetData>
    <row r="1" spans="1:2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">
      <c r="A3" s="1"/>
      <c r="B3" s="1"/>
      <c r="C3" s="2"/>
      <c r="D3" s="93" t="s">
        <v>0</v>
      </c>
      <c r="E3" s="89"/>
      <c r="F3" s="89"/>
      <c r="G3" s="89"/>
      <c r="H3" s="89"/>
      <c r="I3" s="89"/>
      <c r="J3" s="89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1"/>
      <c r="B5" s="1"/>
      <c r="C5" s="2"/>
      <c r="D5" s="81" t="s">
        <v>9</v>
      </c>
      <c r="E5" s="81" t="s">
        <v>10</v>
      </c>
      <c r="F5" s="7" t="s">
        <v>11</v>
      </c>
      <c r="G5" s="8" t="s">
        <v>12</v>
      </c>
      <c r="H5" s="9" t="s">
        <v>13</v>
      </c>
      <c r="I5" s="10">
        <v>400000</v>
      </c>
      <c r="J5" s="11" t="e">
        <f>I5/H5</f>
        <v>#VALUE!</v>
      </c>
      <c r="K5" s="8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1"/>
      <c r="B6" s="1"/>
      <c r="C6" s="2"/>
      <c r="D6" s="82"/>
      <c r="E6" s="83"/>
      <c r="F6" s="94" t="s">
        <v>15</v>
      </c>
      <c r="G6" s="90"/>
      <c r="H6" s="12">
        <f t="shared" ref="H6:I6" si="0">SUM(H5)</f>
        <v>0</v>
      </c>
      <c r="I6" s="13">
        <f t="shared" si="0"/>
        <v>400000</v>
      </c>
      <c r="J6" s="14" t="str">
        <f t="shared" ref="J6:J9" si="1">IFERROR(I6/H6,"-%")</f>
        <v>-%</v>
      </c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1"/>
      <c r="B7" s="1"/>
      <c r="C7" s="2"/>
      <c r="D7" s="82"/>
      <c r="E7" s="81" t="s">
        <v>16</v>
      </c>
      <c r="F7" s="7" t="s">
        <v>17</v>
      </c>
      <c r="G7" s="8" t="s">
        <v>18</v>
      </c>
      <c r="H7" s="16">
        <v>4000000</v>
      </c>
      <c r="I7" s="9">
        <v>4000000</v>
      </c>
      <c r="J7" s="11">
        <f t="shared" si="1"/>
        <v>1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1"/>
      <c r="B8" s="1"/>
      <c r="C8" s="2"/>
      <c r="D8" s="82"/>
      <c r="E8" s="83"/>
      <c r="F8" s="94" t="s">
        <v>15</v>
      </c>
      <c r="G8" s="90"/>
      <c r="H8" s="12">
        <f t="shared" ref="H8:I8" si="2">SUM(H7)</f>
        <v>4000000</v>
      </c>
      <c r="I8" s="12">
        <f t="shared" si="2"/>
        <v>4000000</v>
      </c>
      <c r="J8" s="14">
        <f t="shared" si="1"/>
        <v>1</v>
      </c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1"/>
      <c r="B9" s="1"/>
      <c r="C9" s="2"/>
      <c r="D9" s="83"/>
      <c r="E9" s="95" t="s">
        <v>19</v>
      </c>
      <c r="F9" s="89"/>
      <c r="G9" s="90"/>
      <c r="H9" s="17">
        <f t="shared" ref="H9:I9" si="3">SUM(H6,H8)</f>
        <v>4000000</v>
      </c>
      <c r="I9" s="18">
        <f t="shared" si="3"/>
        <v>4400000</v>
      </c>
      <c r="J9" s="19">
        <f t="shared" si="1"/>
        <v>1.1000000000000001</v>
      </c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1"/>
      <c r="B10" s="1"/>
      <c r="C10" s="1"/>
      <c r="D10" s="1"/>
      <c r="E10" s="1"/>
      <c r="F10" s="1"/>
      <c r="G10" s="1"/>
      <c r="H10" s="21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23"/>
      <c r="B11" s="96" t="s">
        <v>20</v>
      </c>
      <c r="C11" s="89"/>
      <c r="D11" s="89"/>
      <c r="E11" s="89"/>
      <c r="F11" s="89"/>
      <c r="G11" s="89"/>
      <c r="H11" s="89"/>
      <c r="I11" s="89"/>
      <c r="J11" s="89"/>
      <c r="K11" s="9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23"/>
      <c r="B12" s="24" t="s">
        <v>1</v>
      </c>
      <c r="C12" s="25" t="s">
        <v>21</v>
      </c>
      <c r="D12" s="25" t="s">
        <v>22</v>
      </c>
      <c r="E12" s="25" t="s">
        <v>2</v>
      </c>
      <c r="F12" s="25" t="s">
        <v>23</v>
      </c>
      <c r="G12" s="26" t="s">
        <v>4</v>
      </c>
      <c r="H12" s="26" t="s">
        <v>5</v>
      </c>
      <c r="I12" s="26" t="s">
        <v>24</v>
      </c>
      <c r="J12" s="27" t="s">
        <v>7</v>
      </c>
      <c r="K12" s="28" t="s">
        <v>25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">
      <c r="A13" s="23"/>
      <c r="B13" s="84" t="s">
        <v>9</v>
      </c>
      <c r="C13" s="85" t="s">
        <v>9</v>
      </c>
      <c r="D13" s="85" t="s">
        <v>11</v>
      </c>
      <c r="E13" s="29" t="s">
        <v>10</v>
      </c>
      <c r="F13" s="30" t="s">
        <v>26</v>
      </c>
      <c r="G13" s="30" t="s">
        <v>27</v>
      </c>
      <c r="H13" s="30" t="s">
        <v>13</v>
      </c>
      <c r="I13" s="30">
        <v>400000</v>
      </c>
      <c r="J13" s="11" t="str">
        <f t="shared" ref="J13:J18" si="4">IFERROR(I13/H13,"-%")</f>
        <v>-%</v>
      </c>
      <c r="K13" s="31" t="s">
        <v>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">
      <c r="A14" s="23"/>
      <c r="B14" s="82"/>
      <c r="C14" s="82"/>
      <c r="D14" s="83"/>
      <c r="E14" s="86" t="s">
        <v>15</v>
      </c>
      <c r="F14" s="87"/>
      <c r="G14" s="87"/>
      <c r="H14" s="12">
        <f t="shared" ref="H14:I14" si="5">SUM(H13)</f>
        <v>0</v>
      </c>
      <c r="I14" s="32">
        <f t="shared" si="5"/>
        <v>400000</v>
      </c>
      <c r="J14" s="14" t="str">
        <f t="shared" si="4"/>
        <v>-%</v>
      </c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">
      <c r="A15" s="23"/>
      <c r="B15" s="82"/>
      <c r="C15" s="82"/>
      <c r="D15" s="85" t="s">
        <v>17</v>
      </c>
      <c r="E15" s="30" t="s">
        <v>16</v>
      </c>
      <c r="F15" s="30" t="s">
        <v>29</v>
      </c>
      <c r="G15" s="30" t="s">
        <v>30</v>
      </c>
      <c r="H15" s="30">
        <v>4000000</v>
      </c>
      <c r="I15" s="30">
        <v>4000000</v>
      </c>
      <c r="J15" s="11">
        <f t="shared" si="4"/>
        <v>1</v>
      </c>
      <c r="K15" s="8" t="s">
        <v>31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">
      <c r="A16" s="23"/>
      <c r="B16" s="82"/>
      <c r="C16" s="82"/>
      <c r="D16" s="83"/>
      <c r="E16" s="88" t="s">
        <v>15</v>
      </c>
      <c r="F16" s="89"/>
      <c r="G16" s="90"/>
      <c r="H16" s="32">
        <f t="shared" ref="H16:I16" si="6">SUM(H15)</f>
        <v>4000000</v>
      </c>
      <c r="I16" s="32">
        <f t="shared" si="6"/>
        <v>4000000</v>
      </c>
      <c r="J16" s="14">
        <f t="shared" si="4"/>
        <v>1</v>
      </c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">
      <c r="A17" s="23"/>
      <c r="B17" s="82"/>
      <c r="C17" s="83"/>
      <c r="D17" s="91" t="s">
        <v>32</v>
      </c>
      <c r="E17" s="89"/>
      <c r="F17" s="89"/>
      <c r="G17" s="90"/>
      <c r="H17" s="34">
        <f t="shared" ref="H17:I17" si="7">SUM(H14, H16)</f>
        <v>4000000</v>
      </c>
      <c r="I17" s="34">
        <f t="shared" si="7"/>
        <v>4400000</v>
      </c>
      <c r="J17" s="35">
        <f t="shared" si="4"/>
        <v>1.1000000000000001</v>
      </c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">
      <c r="A18" s="23"/>
      <c r="B18" s="83"/>
      <c r="C18" s="92" t="s">
        <v>19</v>
      </c>
      <c r="D18" s="89"/>
      <c r="E18" s="89"/>
      <c r="F18" s="89"/>
      <c r="G18" s="90"/>
      <c r="H18" s="37">
        <f t="shared" ref="H18:I18" si="8">SUM(H14, H16)</f>
        <v>4000000</v>
      </c>
      <c r="I18" s="37">
        <f t="shared" si="8"/>
        <v>4400000</v>
      </c>
      <c r="J18" s="19">
        <f t="shared" si="4"/>
        <v>1.1000000000000001</v>
      </c>
      <c r="K18" s="38" t="s">
        <v>33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">
      <c r="A24" s="1"/>
      <c r="B24" s="1"/>
      <c r="C24" s="1"/>
      <c r="D24" s="1"/>
      <c r="E24" s="1"/>
      <c r="F24" s="1"/>
      <c r="G24" s="8" t="s">
        <v>19</v>
      </c>
      <c r="H24" s="39" t="s">
        <v>34</v>
      </c>
      <c r="I24" s="40" t="s">
        <v>35</v>
      </c>
      <c r="J24" s="41" t="s">
        <v>36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1"/>
      <c r="B25" s="1"/>
      <c r="C25" s="1"/>
      <c r="D25" s="1"/>
      <c r="E25" s="1"/>
      <c r="F25" s="42"/>
      <c r="G25" s="43" t="s">
        <v>0</v>
      </c>
      <c r="H25" s="44">
        <f t="shared" ref="H25:I25" si="9">H9</f>
        <v>4000000</v>
      </c>
      <c r="I25" s="44">
        <f t="shared" si="9"/>
        <v>4400000</v>
      </c>
      <c r="J25" s="11">
        <f t="shared" ref="J25:J27" si="10">IFERROR(I25/H25,"-%")</f>
        <v>1.1000000000000001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">
      <c r="A26" s="1"/>
      <c r="B26" s="1"/>
      <c r="C26" s="1"/>
      <c r="D26" s="1"/>
      <c r="E26" s="1"/>
      <c r="F26" s="42"/>
      <c r="G26" s="43" t="s">
        <v>20</v>
      </c>
      <c r="H26" s="44">
        <f t="shared" ref="H26:I26" si="11">H18</f>
        <v>4000000</v>
      </c>
      <c r="I26" s="44">
        <f t="shared" si="11"/>
        <v>4400000</v>
      </c>
      <c r="J26" s="11">
        <f t="shared" si="10"/>
        <v>1.1000000000000001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">
      <c r="A27" s="1"/>
      <c r="B27" s="1"/>
      <c r="C27" s="1"/>
      <c r="D27" s="1"/>
      <c r="E27" s="1"/>
      <c r="F27" s="42"/>
      <c r="G27" s="45" t="s">
        <v>37</v>
      </c>
      <c r="H27" s="46">
        <f t="shared" ref="H27:I27" si="12">H25-H26</f>
        <v>0</v>
      </c>
      <c r="I27" s="46">
        <f t="shared" si="12"/>
        <v>0</v>
      </c>
      <c r="J27" s="47" t="str">
        <f t="shared" si="10"/>
        <v>-%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">
      <c r="A28" s="1"/>
      <c r="B28" s="1"/>
      <c r="C28" s="1"/>
      <c r="D28" s="1"/>
      <c r="E28" s="1"/>
      <c r="F28" s="42"/>
      <c r="G28" s="42"/>
      <c r="H28" s="42"/>
      <c r="I28" s="4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1"/>
      <c r="B32" s="1"/>
      <c r="C32" s="1"/>
      <c r="D32" s="1"/>
      <c r="E32" s="1"/>
      <c r="F32" s="1"/>
      <c r="G32" s="8" t="s">
        <v>10</v>
      </c>
      <c r="H32" s="39" t="s">
        <v>34</v>
      </c>
      <c r="I32" s="40" t="s">
        <v>35</v>
      </c>
      <c r="J32" s="41" t="s">
        <v>36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1"/>
      <c r="B33" s="1"/>
      <c r="C33" s="1"/>
      <c r="D33" s="1"/>
      <c r="E33" s="1"/>
      <c r="F33" s="1"/>
      <c r="G33" s="43" t="s">
        <v>0</v>
      </c>
      <c r="H33" s="44">
        <f t="shared" ref="H33:I33" si="13">H6</f>
        <v>0</v>
      </c>
      <c r="I33" s="44">
        <f t="shared" si="13"/>
        <v>400000</v>
      </c>
      <c r="J33" s="48" t="str">
        <f t="shared" ref="J33:J34" si="14">IFERROR(I33/H33,"-%")</f>
        <v>-%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1"/>
      <c r="B34" s="1"/>
      <c r="C34" s="1"/>
      <c r="D34" s="1"/>
      <c r="E34" s="1"/>
      <c r="F34" s="1"/>
      <c r="G34" s="43" t="s">
        <v>20</v>
      </c>
      <c r="H34" s="44">
        <f>SUMIF(E11:E18, "학생", H11:H18)</f>
        <v>0</v>
      </c>
      <c r="I34" s="44">
        <f>SUMIF(E11:E18, "학생", I11:I18)</f>
        <v>400000</v>
      </c>
      <c r="J34" s="48" t="str">
        <f t="shared" si="14"/>
        <v>-%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1"/>
      <c r="B35" s="1"/>
      <c r="C35" s="1"/>
      <c r="D35" s="1"/>
      <c r="E35" s="1"/>
      <c r="F35" s="1"/>
      <c r="G35" s="45" t="s">
        <v>37</v>
      </c>
      <c r="H35" s="46">
        <f t="shared" ref="H35:I35" si="15">H33-H34</f>
        <v>0</v>
      </c>
      <c r="I35" s="46">
        <f t="shared" si="15"/>
        <v>0</v>
      </c>
      <c r="J35" s="49" t="str">
        <f>IFERROR(I35/H35, "%")</f>
        <v>%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1"/>
      <c r="B37" s="1"/>
      <c r="C37" s="1"/>
      <c r="D37" s="1"/>
      <c r="E37" s="1"/>
      <c r="F37" s="1"/>
      <c r="G37" s="8" t="s">
        <v>16</v>
      </c>
      <c r="H37" s="39" t="s">
        <v>34</v>
      </c>
      <c r="I37" s="40" t="s">
        <v>35</v>
      </c>
      <c r="J37" s="41" t="s">
        <v>36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1"/>
      <c r="B38" s="1"/>
      <c r="C38" s="1"/>
      <c r="D38" s="1"/>
      <c r="E38" s="1"/>
      <c r="F38" s="1"/>
      <c r="G38" s="43" t="s">
        <v>0</v>
      </c>
      <c r="H38" s="44">
        <f t="shared" ref="H38:I38" si="16">H8</f>
        <v>4000000</v>
      </c>
      <c r="I38" s="44">
        <f t="shared" si="16"/>
        <v>4000000</v>
      </c>
      <c r="J38" s="11">
        <f t="shared" ref="J38:J39" si="17">IFERROR(I38/H38,"-%")</f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x14ac:dyDescent="0.2">
      <c r="A39" s="1"/>
      <c r="B39" s="1"/>
      <c r="C39" s="1"/>
      <c r="D39" s="1"/>
      <c r="E39" s="1"/>
      <c r="F39" s="1"/>
      <c r="G39" s="43" t="s">
        <v>20</v>
      </c>
      <c r="H39" s="44">
        <f>SUMIF(E11:E18, "본회계", H11:H18)</f>
        <v>4000000</v>
      </c>
      <c r="I39" s="44">
        <f>SUMIF(E11:E18, "본회계", I11:I18)</f>
        <v>4000000</v>
      </c>
      <c r="J39" s="11">
        <f t="shared" si="17"/>
        <v>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x14ac:dyDescent="0.2">
      <c r="A40" s="1"/>
      <c r="B40" s="1"/>
      <c r="C40" s="1"/>
      <c r="D40" s="1"/>
      <c r="E40" s="1"/>
      <c r="F40" s="1"/>
      <c r="G40" s="45" t="s">
        <v>37</v>
      </c>
      <c r="H40" s="46">
        <f t="shared" ref="H40:I40" si="18">H38-H39</f>
        <v>0</v>
      </c>
      <c r="I40" s="46">
        <f t="shared" si="18"/>
        <v>0</v>
      </c>
      <c r="J40" s="47" t="s">
        <v>97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x14ac:dyDescent="0.2">
      <c r="A42" s="1"/>
      <c r="B42" s="1"/>
      <c r="C42" s="1"/>
      <c r="D42" s="1"/>
      <c r="E42" s="1"/>
      <c r="F42" s="1"/>
      <c r="G42" s="8" t="s">
        <v>38</v>
      </c>
      <c r="H42" s="39" t="s">
        <v>34</v>
      </c>
      <c r="I42" s="40" t="s">
        <v>35</v>
      </c>
      <c r="J42" s="41" t="s">
        <v>36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x14ac:dyDescent="0.2">
      <c r="A43" s="1"/>
      <c r="B43" s="1"/>
      <c r="C43" s="1"/>
      <c r="D43" s="1"/>
      <c r="E43" s="1"/>
      <c r="F43" s="1"/>
      <c r="G43" s="43" t="s">
        <v>0</v>
      </c>
      <c r="H43" s="44" t="e">
        <f t="shared" ref="H43:I43" si="19">#REF!</f>
        <v>#REF!</v>
      </c>
      <c r="I43" s="44" t="e">
        <f t="shared" si="19"/>
        <v>#REF!</v>
      </c>
      <c r="J43" s="11" t="str">
        <f t="shared" ref="J43:J44" si="20">IFERROR(I43/H43,"-%")</f>
        <v>-%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x14ac:dyDescent="0.2">
      <c r="A44" s="1"/>
      <c r="B44" s="1"/>
      <c r="C44" s="1"/>
      <c r="D44" s="1"/>
      <c r="E44" s="1"/>
      <c r="F44" s="1"/>
      <c r="G44" s="43" t="s">
        <v>20</v>
      </c>
      <c r="H44" s="44">
        <f>SUMIF(E11:E18, "자치", H11:H18)</f>
        <v>0</v>
      </c>
      <c r="I44" s="44">
        <f>SUMIF(E11:E18, "자치", I11:I18)</f>
        <v>0</v>
      </c>
      <c r="J44" s="8" t="str">
        <f t="shared" si="20"/>
        <v>-%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1"/>
      <c r="B45" s="1"/>
      <c r="C45" s="1"/>
      <c r="D45" s="1"/>
      <c r="E45" s="1"/>
      <c r="F45" s="1"/>
      <c r="G45" s="45" t="s">
        <v>37</v>
      </c>
      <c r="H45" s="46" t="e">
        <f t="shared" ref="H45:I45" si="21">H43-H44</f>
        <v>#REF!</v>
      </c>
      <c r="I45" s="46" t="e">
        <f t="shared" si="21"/>
        <v>#REF!</v>
      </c>
      <c r="J45" s="47" t="s">
        <v>97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</sheetData>
  <mergeCells count="16">
    <mergeCell ref="E14:G14"/>
    <mergeCell ref="E16:G16"/>
    <mergeCell ref="D17:G17"/>
    <mergeCell ref="C18:G18"/>
    <mergeCell ref="D3:K3"/>
    <mergeCell ref="E5:E6"/>
    <mergeCell ref="F6:G6"/>
    <mergeCell ref="E7:E8"/>
    <mergeCell ref="F8:G8"/>
    <mergeCell ref="E9:G9"/>
    <mergeCell ref="B11:K11"/>
    <mergeCell ref="D5:D9"/>
    <mergeCell ref="B13:B18"/>
    <mergeCell ref="C13:C17"/>
    <mergeCell ref="D13:D14"/>
    <mergeCell ref="D15:D1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2.5703125" defaultRowHeight="15.75" customHeight="1" x14ac:dyDescent="0.2"/>
  <cols>
    <col min="4" max="4" width="22.28515625" customWidth="1"/>
    <col min="5" max="5" width="12.85546875" customWidth="1"/>
    <col min="6" max="6" width="29.140625" customWidth="1"/>
    <col min="8" max="8" width="15.42578125" customWidth="1"/>
    <col min="9" max="9" width="13.28515625" customWidth="1"/>
    <col min="10" max="11" width="13.140625" customWidth="1"/>
  </cols>
  <sheetData>
    <row r="1" spans="1:2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">
      <c r="A3" s="1"/>
      <c r="B3" s="1"/>
      <c r="C3" s="2"/>
      <c r="D3" s="93" t="s">
        <v>0</v>
      </c>
      <c r="E3" s="89"/>
      <c r="F3" s="89"/>
      <c r="G3" s="89"/>
      <c r="H3" s="89"/>
      <c r="I3" s="89"/>
      <c r="J3" s="89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1"/>
      <c r="B5" s="1"/>
      <c r="C5" s="2"/>
      <c r="D5" s="81" t="s">
        <v>1</v>
      </c>
      <c r="E5" s="81" t="s">
        <v>10</v>
      </c>
      <c r="F5" s="50" t="s">
        <v>39</v>
      </c>
      <c r="G5" s="51" t="s">
        <v>12</v>
      </c>
      <c r="H5" s="52">
        <v>396000</v>
      </c>
      <c r="I5" s="53">
        <v>550000</v>
      </c>
      <c r="J5" s="54">
        <f>I5/H5</f>
        <v>1.3888888888888888</v>
      </c>
      <c r="K5" s="51" t="s">
        <v>40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1"/>
      <c r="B6" s="1"/>
      <c r="C6" s="2"/>
      <c r="D6" s="82"/>
      <c r="E6" s="82"/>
      <c r="F6" s="7" t="s">
        <v>41</v>
      </c>
      <c r="G6" s="8" t="s">
        <v>12</v>
      </c>
      <c r="H6" s="44"/>
      <c r="I6" s="55"/>
      <c r="J6" s="11" t="str">
        <f t="shared" ref="J6:J23" si="0">IFERROR(I6/H6,"-%")</f>
        <v>-%</v>
      </c>
      <c r="K6" s="8" t="s">
        <v>42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1"/>
      <c r="B7" s="1"/>
      <c r="C7" s="2"/>
      <c r="D7" s="82"/>
      <c r="E7" s="82"/>
      <c r="F7" s="7" t="s">
        <v>43</v>
      </c>
      <c r="G7" s="8" t="s">
        <v>44</v>
      </c>
      <c r="H7" s="44"/>
      <c r="I7" s="55"/>
      <c r="J7" s="11" t="str">
        <f t="shared" si="0"/>
        <v>-%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1"/>
      <c r="B8" s="1"/>
      <c r="C8" s="2"/>
      <c r="D8" s="82"/>
      <c r="E8" s="82"/>
      <c r="F8" s="7" t="s">
        <v>45</v>
      </c>
      <c r="G8" s="8" t="s">
        <v>46</v>
      </c>
      <c r="H8" s="9">
        <v>0</v>
      </c>
      <c r="I8" s="55"/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1"/>
      <c r="B9" s="1"/>
      <c r="C9" s="2"/>
      <c r="D9" s="82"/>
      <c r="E9" s="82"/>
      <c r="F9" s="7" t="s">
        <v>47</v>
      </c>
      <c r="G9" s="8" t="s">
        <v>48</v>
      </c>
      <c r="H9" s="44"/>
      <c r="I9" s="55"/>
      <c r="J9" s="11" t="str">
        <f t="shared" si="0"/>
        <v>-%</v>
      </c>
      <c r="K9" s="5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1"/>
      <c r="B10" s="1"/>
      <c r="C10" s="2"/>
      <c r="D10" s="82"/>
      <c r="E10" s="82"/>
      <c r="F10" s="57"/>
      <c r="G10" s="8"/>
      <c r="H10" s="44"/>
      <c r="I10" s="55"/>
      <c r="J10" s="11" t="str">
        <f t="shared" si="0"/>
        <v>-%</v>
      </c>
      <c r="K10" s="5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1"/>
      <c r="B11" s="1"/>
      <c r="C11" s="2"/>
      <c r="D11" s="82"/>
      <c r="E11" s="82"/>
      <c r="F11" s="57"/>
      <c r="G11" s="8"/>
      <c r="H11" s="44"/>
      <c r="I11" s="55"/>
      <c r="J11" s="11" t="str">
        <f t="shared" si="0"/>
        <v>-%</v>
      </c>
      <c r="K11" s="5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1"/>
      <c r="B12" s="1"/>
      <c r="C12" s="2"/>
      <c r="D12" s="82"/>
      <c r="E12" s="83"/>
      <c r="F12" s="94" t="s">
        <v>15</v>
      </c>
      <c r="G12" s="90"/>
      <c r="H12" s="12">
        <f t="shared" ref="H12:I12" si="1">SUM(H5:H11)</f>
        <v>396000</v>
      </c>
      <c r="I12" s="13">
        <f t="shared" si="1"/>
        <v>550000</v>
      </c>
      <c r="J12" s="14">
        <f t="shared" si="0"/>
        <v>1.3888888888888888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">
      <c r="A13" s="1"/>
      <c r="B13" s="1"/>
      <c r="C13" s="2"/>
      <c r="D13" s="82"/>
      <c r="E13" s="81" t="s">
        <v>16</v>
      </c>
      <c r="F13" s="58" t="s">
        <v>49</v>
      </c>
      <c r="G13" s="51" t="s">
        <v>18</v>
      </c>
      <c r="H13" s="52">
        <v>1000000</v>
      </c>
      <c r="I13" s="52">
        <v>1000000</v>
      </c>
      <c r="J13" s="11">
        <f t="shared" si="0"/>
        <v>1</v>
      </c>
      <c r="K13" s="51" t="s">
        <v>40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">
      <c r="A14" s="1"/>
      <c r="B14" s="1"/>
      <c r="C14" s="2"/>
      <c r="D14" s="82"/>
      <c r="E14" s="82"/>
      <c r="F14" s="7"/>
      <c r="G14" s="8"/>
      <c r="H14" s="44"/>
      <c r="I14" s="44"/>
      <c r="J14" s="11" t="str">
        <f t="shared" si="0"/>
        <v>-%</v>
      </c>
      <c r="K14" s="5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">
      <c r="A15" s="1"/>
      <c r="B15" s="1"/>
      <c r="C15" s="2"/>
      <c r="D15" s="82"/>
      <c r="E15" s="82"/>
      <c r="F15" s="57"/>
      <c r="G15" s="8"/>
      <c r="H15" s="44"/>
      <c r="I15" s="44"/>
      <c r="J15" s="11" t="str">
        <f t="shared" si="0"/>
        <v>-%</v>
      </c>
      <c r="K15" s="5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">
      <c r="A16" s="1"/>
      <c r="B16" s="1"/>
      <c r="C16" s="2"/>
      <c r="D16" s="82"/>
      <c r="E16" s="82"/>
      <c r="F16" s="57"/>
      <c r="G16" s="8"/>
      <c r="H16" s="44"/>
      <c r="I16" s="9"/>
      <c r="J16" s="11" t="str">
        <f t="shared" si="0"/>
        <v>-%</v>
      </c>
      <c r="K16" s="5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">
      <c r="A17" s="1"/>
      <c r="B17" s="1"/>
      <c r="C17" s="2"/>
      <c r="D17" s="82"/>
      <c r="E17" s="82"/>
      <c r="F17" s="57"/>
      <c r="G17" s="8"/>
      <c r="H17" s="44"/>
      <c r="I17" s="44"/>
      <c r="J17" s="11" t="str">
        <f t="shared" si="0"/>
        <v>-%</v>
      </c>
      <c r="K17" s="5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">
      <c r="A18" s="1"/>
      <c r="B18" s="1"/>
      <c r="C18" s="2"/>
      <c r="D18" s="82"/>
      <c r="E18" s="83"/>
      <c r="F18" s="94" t="s">
        <v>15</v>
      </c>
      <c r="G18" s="90"/>
      <c r="H18" s="12">
        <f t="shared" ref="H18:I18" si="2">SUM(H13:H17)</f>
        <v>1000000</v>
      </c>
      <c r="I18" s="12">
        <f t="shared" si="2"/>
        <v>1000000</v>
      </c>
      <c r="J18" s="14">
        <f t="shared" si="0"/>
        <v>1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">
      <c r="A19" s="1"/>
      <c r="B19" s="1"/>
      <c r="C19" s="2"/>
      <c r="D19" s="82"/>
      <c r="E19" s="81" t="s">
        <v>38</v>
      </c>
      <c r="F19" s="50" t="s">
        <v>50</v>
      </c>
      <c r="G19" s="51" t="s">
        <v>51</v>
      </c>
      <c r="H19" s="52">
        <v>1000000</v>
      </c>
      <c r="I19" s="52">
        <v>1000000</v>
      </c>
      <c r="J19" s="11">
        <f t="shared" si="0"/>
        <v>1</v>
      </c>
      <c r="K19" s="51" t="s">
        <v>40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">
      <c r="A20" s="1"/>
      <c r="B20" s="1"/>
      <c r="C20" s="2"/>
      <c r="D20" s="82"/>
      <c r="E20" s="82"/>
      <c r="F20" s="7" t="s">
        <v>52</v>
      </c>
      <c r="G20" s="8"/>
      <c r="H20" s="44"/>
      <c r="I20" s="55"/>
      <c r="J20" s="11" t="str">
        <f t="shared" si="0"/>
        <v>-%</v>
      </c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1"/>
      <c r="B21" s="1"/>
      <c r="C21" s="2"/>
      <c r="D21" s="82"/>
      <c r="E21" s="82"/>
      <c r="F21" s="7"/>
      <c r="G21" s="8"/>
      <c r="H21" s="44"/>
      <c r="I21" s="55"/>
      <c r="J21" s="11" t="str">
        <f t="shared" si="0"/>
        <v>-%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">
      <c r="A22" s="1"/>
      <c r="B22" s="1"/>
      <c r="C22" s="2"/>
      <c r="D22" s="82"/>
      <c r="E22" s="83"/>
      <c r="F22" s="94" t="s">
        <v>15</v>
      </c>
      <c r="G22" s="90"/>
      <c r="H22" s="12">
        <f t="shared" ref="H22:I22" si="3">SUM(H19:H21)</f>
        <v>1000000</v>
      </c>
      <c r="I22" s="12">
        <f t="shared" si="3"/>
        <v>1000000</v>
      </c>
      <c r="J22" s="14">
        <f t="shared" si="0"/>
        <v>1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1"/>
      <c r="B23" s="1"/>
      <c r="C23" s="2"/>
      <c r="D23" s="83"/>
      <c r="E23" s="95" t="s">
        <v>19</v>
      </c>
      <c r="F23" s="89"/>
      <c r="G23" s="90"/>
      <c r="H23" s="17">
        <f t="shared" ref="H23:I23" si="4">SUM(H12,H18,H22)</f>
        <v>2396000</v>
      </c>
      <c r="I23" s="18">
        <f t="shared" si="4"/>
        <v>2550000</v>
      </c>
      <c r="J23" s="19">
        <f t="shared" si="0"/>
        <v>1.0642737896494157</v>
      </c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">
      <c r="A24" s="1"/>
      <c r="B24" s="1"/>
      <c r="C24" s="1"/>
      <c r="D24" s="1"/>
      <c r="E24" s="1"/>
      <c r="F24" s="1"/>
      <c r="G24" s="1"/>
      <c r="H24" s="21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23"/>
      <c r="B25" s="96" t="s">
        <v>20</v>
      </c>
      <c r="C25" s="89"/>
      <c r="D25" s="89"/>
      <c r="E25" s="89"/>
      <c r="F25" s="89"/>
      <c r="G25" s="89"/>
      <c r="H25" s="89"/>
      <c r="I25" s="89"/>
      <c r="J25" s="89"/>
      <c r="K25" s="9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">
      <c r="A26" s="23"/>
      <c r="B26" s="24" t="s">
        <v>1</v>
      </c>
      <c r="C26" s="25" t="s">
        <v>21</v>
      </c>
      <c r="D26" s="25" t="s">
        <v>22</v>
      </c>
      <c r="E26" s="25" t="s">
        <v>2</v>
      </c>
      <c r="F26" s="25" t="s">
        <v>23</v>
      </c>
      <c r="G26" s="26" t="s">
        <v>4</v>
      </c>
      <c r="H26" s="26" t="s">
        <v>5</v>
      </c>
      <c r="I26" s="26" t="s">
        <v>24</v>
      </c>
      <c r="J26" s="27" t="s">
        <v>7</v>
      </c>
      <c r="K26" s="28" t="s">
        <v>25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">
      <c r="A27" s="23"/>
      <c r="B27" s="84" t="s">
        <v>1</v>
      </c>
      <c r="C27" s="85" t="s">
        <v>53</v>
      </c>
      <c r="D27" s="85" t="s">
        <v>54</v>
      </c>
      <c r="E27" s="29" t="s">
        <v>10</v>
      </c>
      <c r="F27" s="29" t="s">
        <v>55</v>
      </c>
      <c r="G27" s="30" t="s">
        <v>27</v>
      </c>
      <c r="H27" s="29">
        <v>90000</v>
      </c>
      <c r="I27" s="29">
        <v>105000</v>
      </c>
      <c r="J27" s="11">
        <f t="shared" ref="J27:J42" si="5">IFERROR(I27/H27,"-%")</f>
        <v>1.1666666666666667</v>
      </c>
      <c r="K27" s="31" t="s">
        <v>56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">
      <c r="A28" s="23"/>
      <c r="B28" s="82"/>
      <c r="C28" s="82"/>
      <c r="D28" s="82"/>
      <c r="E28" s="9" t="s">
        <v>10</v>
      </c>
      <c r="F28" s="9" t="s">
        <v>57</v>
      </c>
      <c r="G28" s="9" t="s">
        <v>58</v>
      </c>
      <c r="H28" s="9">
        <v>50000</v>
      </c>
      <c r="I28" s="30">
        <v>50000</v>
      </c>
      <c r="J28" s="11">
        <f t="shared" si="5"/>
        <v>1</v>
      </c>
      <c r="K28" s="5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">
      <c r="A29" s="23"/>
      <c r="B29" s="82"/>
      <c r="C29" s="82"/>
      <c r="D29" s="83"/>
      <c r="E29" s="86" t="s">
        <v>15</v>
      </c>
      <c r="F29" s="87"/>
      <c r="G29" s="87"/>
      <c r="H29" s="12">
        <f t="shared" ref="H29:I29" si="6">SUM(H27:H28)</f>
        <v>140000</v>
      </c>
      <c r="I29" s="32">
        <f t="shared" si="6"/>
        <v>155000</v>
      </c>
      <c r="J29" s="14">
        <f t="shared" si="5"/>
        <v>1.1071428571428572</v>
      </c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23"/>
      <c r="B30" s="82"/>
      <c r="C30" s="82"/>
      <c r="D30" s="85" t="s">
        <v>45</v>
      </c>
      <c r="E30" s="29" t="s">
        <v>10</v>
      </c>
      <c r="F30" s="30" t="s">
        <v>45</v>
      </c>
      <c r="G30" s="30" t="s">
        <v>30</v>
      </c>
      <c r="H30" s="29">
        <v>0</v>
      </c>
      <c r="I30" s="29">
        <v>50000</v>
      </c>
      <c r="J30" s="11" t="str">
        <f t="shared" si="5"/>
        <v>-%</v>
      </c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23"/>
      <c r="B31" s="82"/>
      <c r="C31" s="82"/>
      <c r="D31" s="83"/>
      <c r="E31" s="88" t="s">
        <v>15</v>
      </c>
      <c r="F31" s="89"/>
      <c r="G31" s="90"/>
      <c r="H31" s="32">
        <v>0</v>
      </c>
      <c r="I31" s="32">
        <f>SUM(I30)</f>
        <v>50000</v>
      </c>
      <c r="J31" s="14" t="str">
        <f t="shared" si="5"/>
        <v>-%</v>
      </c>
      <c r="K31" s="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23"/>
      <c r="B32" s="82"/>
      <c r="C32" s="83"/>
      <c r="D32" s="91" t="s">
        <v>32</v>
      </c>
      <c r="E32" s="89"/>
      <c r="F32" s="89"/>
      <c r="G32" s="90"/>
      <c r="H32" s="34">
        <f t="shared" ref="H32:I32" si="7">SUM(H29, H31)</f>
        <v>140000</v>
      </c>
      <c r="I32" s="34">
        <f t="shared" si="7"/>
        <v>205000</v>
      </c>
      <c r="J32" s="35">
        <f t="shared" si="5"/>
        <v>1.4642857142857142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23"/>
      <c r="B33" s="82"/>
      <c r="C33" s="97" t="s">
        <v>59</v>
      </c>
      <c r="D33" s="99" t="s">
        <v>60</v>
      </c>
      <c r="E33" s="60" t="s">
        <v>10</v>
      </c>
      <c r="F33" s="61" t="s">
        <v>61</v>
      </c>
      <c r="G33" s="61" t="s">
        <v>62</v>
      </c>
      <c r="H33" s="30">
        <v>50000</v>
      </c>
      <c r="I33" s="30">
        <v>16000</v>
      </c>
      <c r="J33" s="11">
        <f t="shared" si="5"/>
        <v>0.32</v>
      </c>
      <c r="K33" s="6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23"/>
      <c r="B34" s="82"/>
      <c r="C34" s="98"/>
      <c r="D34" s="82"/>
      <c r="E34" s="63" t="s">
        <v>10</v>
      </c>
      <c r="F34" s="64" t="s">
        <v>63</v>
      </c>
      <c r="G34" s="64" t="s">
        <v>64</v>
      </c>
      <c r="H34" s="30">
        <v>30000</v>
      </c>
      <c r="I34" s="30">
        <v>150000</v>
      </c>
      <c r="J34" s="11">
        <f t="shared" si="5"/>
        <v>5</v>
      </c>
      <c r="K34" s="5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23"/>
      <c r="B35" s="82"/>
      <c r="C35" s="98"/>
      <c r="D35" s="82"/>
      <c r="E35" s="65" t="s">
        <v>10</v>
      </c>
      <c r="F35" s="64" t="s">
        <v>65</v>
      </c>
      <c r="G35" s="64" t="s">
        <v>66</v>
      </c>
      <c r="H35" s="30">
        <v>10000</v>
      </c>
      <c r="I35" s="29">
        <v>100000</v>
      </c>
      <c r="J35" s="11">
        <f t="shared" si="5"/>
        <v>10</v>
      </c>
      <c r="K35" s="5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23"/>
      <c r="B36" s="82"/>
      <c r="C36" s="98"/>
      <c r="D36" s="83"/>
      <c r="E36" s="88" t="s">
        <v>15</v>
      </c>
      <c r="F36" s="89"/>
      <c r="G36" s="90"/>
      <c r="H36" s="32">
        <f t="shared" ref="H36:I36" si="8">SUM(H33:H35)</f>
        <v>90000</v>
      </c>
      <c r="I36" s="32">
        <f t="shared" si="8"/>
        <v>266000</v>
      </c>
      <c r="J36" s="14">
        <f t="shared" si="5"/>
        <v>2.9555555555555557</v>
      </c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23"/>
      <c r="B37" s="82"/>
      <c r="C37" s="98"/>
      <c r="D37" s="102" t="s">
        <v>67</v>
      </c>
      <c r="E37" s="60" t="s">
        <v>16</v>
      </c>
      <c r="F37" s="61" t="s">
        <v>68</v>
      </c>
      <c r="G37" s="61" t="s">
        <v>69</v>
      </c>
      <c r="H37" s="66">
        <v>0</v>
      </c>
      <c r="I37" s="66">
        <v>5000</v>
      </c>
      <c r="J37" s="11" t="str">
        <f t="shared" si="5"/>
        <v>-%</v>
      </c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23"/>
      <c r="B38" s="82"/>
      <c r="C38" s="98"/>
      <c r="D38" s="82"/>
      <c r="E38" s="65" t="s">
        <v>16</v>
      </c>
      <c r="F38" s="64" t="s">
        <v>70</v>
      </c>
      <c r="G38" s="64" t="s">
        <v>71</v>
      </c>
      <c r="H38" s="66">
        <v>50000</v>
      </c>
      <c r="I38" s="66">
        <v>40000</v>
      </c>
      <c r="J38" s="11">
        <f t="shared" si="5"/>
        <v>0.8</v>
      </c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x14ac:dyDescent="0.2">
      <c r="A39" s="23"/>
      <c r="B39" s="82"/>
      <c r="C39" s="98"/>
      <c r="D39" s="82"/>
      <c r="E39" s="65" t="s">
        <v>16</v>
      </c>
      <c r="F39" s="64" t="s">
        <v>72</v>
      </c>
      <c r="G39" s="64" t="s">
        <v>73</v>
      </c>
      <c r="H39" s="68">
        <v>100000</v>
      </c>
      <c r="I39" s="66">
        <v>100000</v>
      </c>
      <c r="J39" s="11">
        <f t="shared" si="5"/>
        <v>1</v>
      </c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x14ac:dyDescent="0.2">
      <c r="A40" s="23"/>
      <c r="B40" s="82"/>
      <c r="C40" s="98"/>
      <c r="D40" s="83"/>
      <c r="E40" s="88" t="s">
        <v>15</v>
      </c>
      <c r="F40" s="89"/>
      <c r="G40" s="90"/>
      <c r="H40" s="32">
        <f t="shared" ref="H40:I40" si="9">SUM(H37:H39)</f>
        <v>150000</v>
      </c>
      <c r="I40" s="32">
        <f t="shared" si="9"/>
        <v>145000</v>
      </c>
      <c r="J40" s="14">
        <f t="shared" si="5"/>
        <v>0.96666666666666667</v>
      </c>
      <c r="K40" s="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x14ac:dyDescent="0.2">
      <c r="A41" s="23"/>
      <c r="B41" s="82"/>
      <c r="C41" s="98"/>
      <c r="D41" s="91" t="s">
        <v>32</v>
      </c>
      <c r="E41" s="89"/>
      <c r="F41" s="89"/>
      <c r="G41" s="90"/>
      <c r="H41" s="34">
        <f t="shared" ref="H41:I41" si="10">SUM(H36, H40)</f>
        <v>240000</v>
      </c>
      <c r="I41" s="34">
        <f t="shared" si="10"/>
        <v>411000</v>
      </c>
      <c r="J41" s="35">
        <f t="shared" si="5"/>
        <v>1.7124999999999999</v>
      </c>
      <c r="K41" s="3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x14ac:dyDescent="0.2">
      <c r="A42" s="23"/>
      <c r="B42" s="82"/>
      <c r="C42" s="85" t="s">
        <v>74</v>
      </c>
      <c r="D42" s="85" t="s">
        <v>75</v>
      </c>
      <c r="E42" s="9" t="s">
        <v>10</v>
      </c>
      <c r="F42" s="9" t="s">
        <v>76</v>
      </c>
      <c r="G42" s="9" t="s">
        <v>77</v>
      </c>
      <c r="H42" s="44"/>
      <c r="I42" s="44"/>
      <c r="J42" s="11" t="str">
        <f t="shared" si="5"/>
        <v>-%</v>
      </c>
      <c r="K42" s="31" t="s">
        <v>78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x14ac:dyDescent="0.2">
      <c r="A43" s="23"/>
      <c r="B43" s="82"/>
      <c r="C43" s="82"/>
      <c r="D43" s="82"/>
      <c r="E43" s="9" t="s">
        <v>10</v>
      </c>
      <c r="F43" s="9" t="s">
        <v>79</v>
      </c>
      <c r="G43" s="9" t="s">
        <v>80</v>
      </c>
      <c r="H43" s="44"/>
      <c r="I43" s="44"/>
      <c r="J43" s="11"/>
      <c r="K43" s="31" t="s">
        <v>81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x14ac:dyDescent="0.2">
      <c r="A44" s="23"/>
      <c r="B44" s="82"/>
      <c r="C44" s="82"/>
      <c r="D44" s="83"/>
      <c r="E44" s="88" t="s">
        <v>15</v>
      </c>
      <c r="F44" s="89"/>
      <c r="G44" s="90"/>
      <c r="H44" s="12">
        <f t="shared" ref="H44:I44" si="11">SUM(H42)</f>
        <v>0</v>
      </c>
      <c r="I44" s="12">
        <f t="shared" si="11"/>
        <v>0</v>
      </c>
      <c r="J44" s="14" t="str">
        <f t="shared" ref="J44:J60" si="12">IFERROR(I44/H44,"-%")</f>
        <v>-%</v>
      </c>
      <c r="K44" s="6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23"/>
      <c r="B45" s="82"/>
      <c r="C45" s="82"/>
      <c r="D45" s="85" t="s">
        <v>82</v>
      </c>
      <c r="E45" s="68" t="s">
        <v>10</v>
      </c>
      <c r="F45" s="68" t="s">
        <v>76</v>
      </c>
      <c r="G45" s="68" t="s">
        <v>83</v>
      </c>
      <c r="H45" s="70"/>
      <c r="I45" s="70"/>
      <c r="J45" s="11" t="str">
        <f t="shared" si="12"/>
        <v>-%</v>
      </c>
      <c r="K45" s="31" t="s">
        <v>84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23"/>
      <c r="B46" s="82"/>
      <c r="C46" s="82"/>
      <c r="D46" s="82"/>
      <c r="E46" s="68" t="s">
        <v>10</v>
      </c>
      <c r="F46" s="68" t="s">
        <v>79</v>
      </c>
      <c r="G46" s="68" t="s">
        <v>85</v>
      </c>
      <c r="H46" s="70"/>
      <c r="I46" s="70"/>
      <c r="J46" s="11" t="str">
        <f t="shared" si="12"/>
        <v>-%</v>
      </c>
      <c r="K46" s="31" t="s">
        <v>81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23"/>
      <c r="B47" s="82"/>
      <c r="C47" s="82"/>
      <c r="D47" s="82"/>
      <c r="E47" s="68" t="s">
        <v>10</v>
      </c>
      <c r="F47" s="68" t="s">
        <v>86</v>
      </c>
      <c r="G47" s="68" t="s">
        <v>87</v>
      </c>
      <c r="H47" s="70"/>
      <c r="I47" s="70"/>
      <c r="J47" s="11" t="str">
        <f t="shared" si="12"/>
        <v>-%</v>
      </c>
      <c r="K47" s="6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23"/>
      <c r="B48" s="82"/>
      <c r="C48" s="82"/>
      <c r="D48" s="82"/>
      <c r="E48" s="68" t="s">
        <v>10</v>
      </c>
      <c r="F48" s="68" t="s">
        <v>88</v>
      </c>
      <c r="G48" s="68" t="s">
        <v>89</v>
      </c>
      <c r="H48" s="70"/>
      <c r="I48" s="70"/>
      <c r="J48" s="11" t="str">
        <f t="shared" si="12"/>
        <v>-%</v>
      </c>
      <c r="K48" s="31" t="s">
        <v>81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23"/>
      <c r="B49" s="82"/>
      <c r="C49" s="82"/>
      <c r="D49" s="83"/>
      <c r="E49" s="88" t="s">
        <v>15</v>
      </c>
      <c r="F49" s="89"/>
      <c r="G49" s="90"/>
      <c r="H49" s="12">
        <f t="shared" ref="H49:I49" si="13">SUM(H45:H46)</f>
        <v>0</v>
      </c>
      <c r="I49" s="12">
        <f t="shared" si="13"/>
        <v>0</v>
      </c>
      <c r="J49" s="14" t="str">
        <f t="shared" si="12"/>
        <v>-%</v>
      </c>
      <c r="K49" s="6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x14ac:dyDescent="0.2">
      <c r="A50" s="23"/>
      <c r="B50" s="82"/>
      <c r="C50" s="83"/>
      <c r="D50" s="91" t="s">
        <v>32</v>
      </c>
      <c r="E50" s="89"/>
      <c r="F50" s="89"/>
      <c r="G50" s="90"/>
      <c r="H50" s="71">
        <f t="shared" ref="H50:I50" si="14">SUM(H44, H49)</f>
        <v>0</v>
      </c>
      <c r="I50" s="71">
        <f t="shared" si="14"/>
        <v>0</v>
      </c>
      <c r="J50" s="35" t="str">
        <f t="shared" si="12"/>
        <v>-%</v>
      </c>
      <c r="K50" s="36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ht="12.75" x14ac:dyDescent="0.2">
      <c r="A51" s="23"/>
      <c r="B51" s="82"/>
      <c r="C51" s="100" t="s">
        <v>90</v>
      </c>
      <c r="D51" s="100" t="s">
        <v>75</v>
      </c>
      <c r="E51" s="72" t="s">
        <v>38</v>
      </c>
      <c r="F51" s="72" t="s">
        <v>76</v>
      </c>
      <c r="G51" s="72" t="s">
        <v>91</v>
      </c>
      <c r="H51" s="73"/>
      <c r="I51" s="73"/>
      <c r="J51" s="11" t="str">
        <f t="shared" si="12"/>
        <v>-%</v>
      </c>
      <c r="K51" s="7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ht="12.75" x14ac:dyDescent="0.2">
      <c r="A52" s="23"/>
      <c r="B52" s="82"/>
      <c r="C52" s="82"/>
      <c r="D52" s="82"/>
      <c r="E52" s="72" t="s">
        <v>38</v>
      </c>
      <c r="F52" s="72" t="s">
        <v>79</v>
      </c>
      <c r="G52" s="72" t="s">
        <v>92</v>
      </c>
      <c r="H52" s="73"/>
      <c r="I52" s="73"/>
      <c r="J52" s="11" t="str">
        <f t="shared" si="12"/>
        <v>-%</v>
      </c>
      <c r="K52" s="31" t="s">
        <v>81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ht="12.75" x14ac:dyDescent="0.2">
      <c r="A53" s="23"/>
      <c r="B53" s="82"/>
      <c r="C53" s="82"/>
      <c r="D53" s="82"/>
      <c r="E53" s="72" t="s">
        <v>38</v>
      </c>
      <c r="F53" s="72" t="s">
        <v>86</v>
      </c>
      <c r="G53" s="74" t="s">
        <v>93</v>
      </c>
      <c r="H53" s="73"/>
      <c r="I53" s="73"/>
      <c r="J53" s="11" t="str">
        <f t="shared" si="12"/>
        <v>-%</v>
      </c>
      <c r="K53" s="75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 x14ac:dyDescent="0.2">
      <c r="A54" s="23"/>
      <c r="B54" s="82"/>
      <c r="C54" s="82"/>
      <c r="D54" s="82"/>
      <c r="E54" s="72" t="s">
        <v>38</v>
      </c>
      <c r="F54" s="72" t="s">
        <v>88</v>
      </c>
      <c r="G54" s="72" t="s">
        <v>94</v>
      </c>
      <c r="H54" s="73"/>
      <c r="I54" s="73"/>
      <c r="J54" s="11" t="str">
        <f t="shared" si="12"/>
        <v>-%</v>
      </c>
      <c r="K54" s="31" t="s">
        <v>81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ht="12.75" x14ac:dyDescent="0.2">
      <c r="A55" s="23"/>
      <c r="B55" s="82"/>
      <c r="C55" s="82"/>
      <c r="D55" s="83"/>
      <c r="E55" s="101" t="s">
        <v>15</v>
      </c>
      <c r="F55" s="89"/>
      <c r="G55" s="90"/>
      <c r="H55" s="77">
        <f t="shared" ref="H55:I55" si="15">SUM(H51:H53)</f>
        <v>0</v>
      </c>
      <c r="I55" s="77">
        <f t="shared" si="15"/>
        <v>0</v>
      </c>
      <c r="J55" s="14" t="str">
        <f t="shared" si="12"/>
        <v>-%</v>
      </c>
      <c r="K55" s="7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x14ac:dyDescent="0.2">
      <c r="A56" s="23"/>
      <c r="B56" s="82"/>
      <c r="C56" s="83"/>
      <c r="D56" s="91" t="s">
        <v>32</v>
      </c>
      <c r="E56" s="89"/>
      <c r="F56" s="89"/>
      <c r="G56" s="90"/>
      <c r="H56" s="71">
        <f t="shared" ref="H56:I56" si="16">SUM(H55)</f>
        <v>0</v>
      </c>
      <c r="I56" s="71">
        <f t="shared" si="16"/>
        <v>0</v>
      </c>
      <c r="J56" s="35" t="str">
        <f t="shared" si="12"/>
        <v>-%</v>
      </c>
      <c r="K56" s="3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x14ac:dyDescent="0.2">
      <c r="A57" s="23"/>
      <c r="B57" s="82"/>
      <c r="C57" s="100" t="s">
        <v>95</v>
      </c>
      <c r="D57" s="100" t="s">
        <v>75</v>
      </c>
      <c r="E57" s="72" t="s">
        <v>16</v>
      </c>
      <c r="F57" s="72" t="s">
        <v>76</v>
      </c>
      <c r="G57" s="72" t="s">
        <v>96</v>
      </c>
      <c r="H57" s="73"/>
      <c r="I57" s="73"/>
      <c r="J57" s="11" t="str">
        <f t="shared" si="12"/>
        <v>-%</v>
      </c>
      <c r="K57" s="7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x14ac:dyDescent="0.2">
      <c r="A58" s="23"/>
      <c r="B58" s="82"/>
      <c r="C58" s="82"/>
      <c r="D58" s="83"/>
      <c r="E58" s="101" t="s">
        <v>15</v>
      </c>
      <c r="F58" s="89"/>
      <c r="G58" s="90"/>
      <c r="H58" s="77">
        <f t="shared" ref="H58:I58" si="17">SUM(H57)</f>
        <v>0</v>
      </c>
      <c r="I58" s="77">
        <f t="shared" si="17"/>
        <v>0</v>
      </c>
      <c r="J58" s="14" t="str">
        <f t="shared" si="12"/>
        <v>-%</v>
      </c>
      <c r="K58" s="80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 x14ac:dyDescent="0.2">
      <c r="A59" s="23"/>
      <c r="B59" s="82"/>
      <c r="C59" s="83"/>
      <c r="D59" s="91" t="s">
        <v>32</v>
      </c>
      <c r="E59" s="89"/>
      <c r="F59" s="89"/>
      <c r="G59" s="90"/>
      <c r="H59" s="71">
        <f t="shared" ref="H59:I59" si="18">SUM(H58)</f>
        <v>0</v>
      </c>
      <c r="I59" s="71">
        <f t="shared" si="18"/>
        <v>0</v>
      </c>
      <c r="J59" s="35" t="str">
        <f t="shared" si="12"/>
        <v>-%</v>
      </c>
      <c r="K59" s="3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x14ac:dyDescent="0.2">
      <c r="A60" s="1"/>
      <c r="B60" s="83"/>
      <c r="C60" s="92" t="s">
        <v>19</v>
      </c>
      <c r="D60" s="89"/>
      <c r="E60" s="89"/>
      <c r="F60" s="89"/>
      <c r="G60" s="90"/>
      <c r="H60" s="37">
        <f t="shared" ref="H60:I60" si="19">SUM(H32, H41, H50, H56, H59)</f>
        <v>380000</v>
      </c>
      <c r="I60" s="37">
        <f t="shared" si="19"/>
        <v>616000</v>
      </c>
      <c r="J60" s="19">
        <f t="shared" si="12"/>
        <v>1.6210526315789473</v>
      </c>
      <c r="K60" s="38" t="s">
        <v>33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x14ac:dyDescent="0.2">
      <c r="A65" s="1"/>
      <c r="B65" s="1"/>
      <c r="C65" s="1"/>
      <c r="D65" s="1"/>
      <c r="E65" s="1"/>
      <c r="F65" s="1"/>
      <c r="G65" s="8" t="s">
        <v>19</v>
      </c>
      <c r="H65" s="39" t="s">
        <v>34</v>
      </c>
      <c r="I65" s="40" t="s">
        <v>35</v>
      </c>
      <c r="J65" s="41" t="s">
        <v>36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x14ac:dyDescent="0.2">
      <c r="A66" s="1"/>
      <c r="B66" s="1"/>
      <c r="C66" s="1"/>
      <c r="D66" s="1"/>
      <c r="E66" s="1"/>
      <c r="F66" s="42"/>
      <c r="G66" s="43" t="s">
        <v>0</v>
      </c>
      <c r="H66" s="44">
        <f t="shared" ref="H66:I66" si="20">H23</f>
        <v>2396000</v>
      </c>
      <c r="I66" s="44">
        <f t="shared" si="20"/>
        <v>2550000</v>
      </c>
      <c r="J66" s="11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x14ac:dyDescent="0.2">
      <c r="A67" s="1"/>
      <c r="B67" s="1"/>
      <c r="C67" s="1"/>
      <c r="D67" s="1"/>
      <c r="E67" s="1"/>
      <c r="F67" s="42"/>
      <c r="G67" s="43" t="s">
        <v>20</v>
      </c>
      <c r="H67" s="44">
        <f t="shared" ref="H67:I67" si="22">H59</f>
        <v>0</v>
      </c>
      <c r="I67" s="44">
        <f t="shared" si="22"/>
        <v>0</v>
      </c>
      <c r="J67" s="11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x14ac:dyDescent="0.2">
      <c r="A68" s="1"/>
      <c r="B68" s="1"/>
      <c r="C68" s="1"/>
      <c r="D68" s="1"/>
      <c r="E68" s="1"/>
      <c r="F68" s="42"/>
      <c r="G68" s="45" t="s">
        <v>37</v>
      </c>
      <c r="H68" s="46">
        <f t="shared" ref="H68:I68" si="23">H66-H67</f>
        <v>2396000</v>
      </c>
      <c r="I68" s="46">
        <f t="shared" si="23"/>
        <v>2550000</v>
      </c>
      <c r="J68" s="47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x14ac:dyDescent="0.2">
      <c r="A69" s="1"/>
      <c r="B69" s="1"/>
      <c r="C69" s="1"/>
      <c r="D69" s="1"/>
      <c r="E69" s="1"/>
      <c r="F69" s="42"/>
      <c r="G69" s="42"/>
      <c r="H69" s="42"/>
      <c r="I69" s="4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x14ac:dyDescent="0.2">
      <c r="A73" s="1"/>
      <c r="B73" s="1"/>
      <c r="C73" s="1"/>
      <c r="D73" s="1"/>
      <c r="E73" s="1"/>
      <c r="F73" s="1"/>
      <c r="G73" s="8" t="s">
        <v>10</v>
      </c>
      <c r="H73" s="39" t="s">
        <v>34</v>
      </c>
      <c r="I73" s="40" t="s">
        <v>35</v>
      </c>
      <c r="J73" s="41" t="s">
        <v>36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x14ac:dyDescent="0.2">
      <c r="A74" s="1"/>
      <c r="B74" s="1"/>
      <c r="C74" s="1"/>
      <c r="D74" s="1"/>
      <c r="E74" s="1"/>
      <c r="F74" s="1"/>
      <c r="G74" s="43" t="s">
        <v>0</v>
      </c>
      <c r="H74" s="44">
        <f t="shared" ref="H74:I74" si="24">H12</f>
        <v>396000</v>
      </c>
      <c r="I74" s="44">
        <f t="shared" si="24"/>
        <v>550000</v>
      </c>
      <c r="J74" s="48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x14ac:dyDescent="0.2">
      <c r="A75" s="1"/>
      <c r="B75" s="1"/>
      <c r="C75" s="1"/>
      <c r="D75" s="1"/>
      <c r="E75" s="1"/>
      <c r="F75" s="1"/>
      <c r="G75" s="43" t="s">
        <v>20</v>
      </c>
      <c r="H75" s="44">
        <f>SUMIF(E25:E59, "학생", H25:H59)</f>
        <v>230000</v>
      </c>
      <c r="I75" s="44">
        <f>SUMIF(E25:E59, "학생", I25:I59)</f>
        <v>471000</v>
      </c>
      <c r="J75" s="48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x14ac:dyDescent="0.2">
      <c r="A76" s="1"/>
      <c r="B76" s="1"/>
      <c r="C76" s="1"/>
      <c r="D76" s="1"/>
      <c r="E76" s="1"/>
      <c r="F76" s="1"/>
      <c r="G76" s="45" t="s">
        <v>37</v>
      </c>
      <c r="H76" s="46">
        <f t="shared" ref="H76:I76" si="26">H74-H75</f>
        <v>166000</v>
      </c>
      <c r="I76" s="46">
        <f t="shared" si="26"/>
        <v>79000</v>
      </c>
      <c r="J76" s="49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x14ac:dyDescent="0.2">
      <c r="A78" s="1"/>
      <c r="B78" s="1"/>
      <c r="C78" s="1"/>
      <c r="D78" s="1"/>
      <c r="E78" s="1"/>
      <c r="F78" s="1"/>
      <c r="G78" s="8" t="s">
        <v>16</v>
      </c>
      <c r="H78" s="39" t="s">
        <v>34</v>
      </c>
      <c r="I78" s="40" t="s">
        <v>35</v>
      </c>
      <c r="J78" s="41" t="s">
        <v>36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x14ac:dyDescent="0.2">
      <c r="A79" s="1"/>
      <c r="B79" s="1"/>
      <c r="C79" s="1"/>
      <c r="D79" s="1"/>
      <c r="E79" s="1"/>
      <c r="F79" s="1"/>
      <c r="G79" s="43" t="s">
        <v>0</v>
      </c>
      <c r="H79" s="44">
        <f t="shared" ref="H79:I79" si="27">H18</f>
        <v>1000000</v>
      </c>
      <c r="I79" s="44">
        <f t="shared" si="27"/>
        <v>1000000</v>
      </c>
      <c r="J79" s="11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x14ac:dyDescent="0.2">
      <c r="A80" s="1"/>
      <c r="B80" s="1"/>
      <c r="C80" s="1"/>
      <c r="D80" s="1"/>
      <c r="E80" s="1"/>
      <c r="F80" s="1"/>
      <c r="G80" s="43" t="s">
        <v>20</v>
      </c>
      <c r="H80" s="44">
        <f>SUMIF(E25:E59, "본회계", H25:H59)</f>
        <v>150000</v>
      </c>
      <c r="I80" s="44">
        <f>SUMIF(E25:E59, "본회계", I25:I59)</f>
        <v>145000</v>
      </c>
      <c r="J80" s="11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x14ac:dyDescent="0.2">
      <c r="A81" s="1"/>
      <c r="B81" s="1"/>
      <c r="C81" s="1"/>
      <c r="D81" s="1"/>
      <c r="E81" s="1"/>
      <c r="F81" s="1"/>
      <c r="G81" s="45" t="s">
        <v>37</v>
      </c>
      <c r="H81" s="46">
        <f t="shared" ref="H81:I81" si="29">H79-H80</f>
        <v>850000</v>
      </c>
      <c r="I81" s="46">
        <f t="shared" si="29"/>
        <v>855000</v>
      </c>
      <c r="J81" s="47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x14ac:dyDescent="0.2">
      <c r="A83" s="1"/>
      <c r="B83" s="1"/>
      <c r="C83" s="1"/>
      <c r="D83" s="1"/>
      <c r="E83" s="1"/>
      <c r="F83" s="1"/>
      <c r="G83" s="8" t="s">
        <v>38</v>
      </c>
      <c r="H83" s="39" t="s">
        <v>34</v>
      </c>
      <c r="I83" s="40" t="s">
        <v>35</v>
      </c>
      <c r="J83" s="41" t="s">
        <v>36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x14ac:dyDescent="0.2">
      <c r="A84" s="1"/>
      <c r="B84" s="1"/>
      <c r="C84" s="1"/>
      <c r="D84" s="1"/>
      <c r="E84" s="1"/>
      <c r="F84" s="1"/>
      <c r="G84" s="43" t="s">
        <v>0</v>
      </c>
      <c r="H84" s="44">
        <f t="shared" ref="H84:I84" si="30">H22</f>
        <v>1000000</v>
      </c>
      <c r="I84" s="44">
        <f t="shared" si="30"/>
        <v>1000000</v>
      </c>
      <c r="J84" s="11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x14ac:dyDescent="0.2">
      <c r="A85" s="1"/>
      <c r="B85" s="1"/>
      <c r="C85" s="1"/>
      <c r="D85" s="1"/>
      <c r="E85" s="1"/>
      <c r="F85" s="1"/>
      <c r="G85" s="43" t="s">
        <v>20</v>
      </c>
      <c r="H85" s="44">
        <f>SUMIF(E25:E59, "자치", H25:H59)</f>
        <v>0</v>
      </c>
      <c r="I85" s="44">
        <f>SUMIF(E25:E59, "자치", I25:I59)</f>
        <v>0</v>
      </c>
      <c r="J85" s="8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x14ac:dyDescent="0.2">
      <c r="A86" s="1"/>
      <c r="B86" s="1"/>
      <c r="C86" s="1"/>
      <c r="D86" s="1"/>
      <c r="E86" s="1"/>
      <c r="F86" s="1"/>
      <c r="G86" s="45" t="s">
        <v>37</v>
      </c>
      <c r="H86" s="46">
        <f t="shared" ref="H86:I86" si="32">H84-H85</f>
        <v>1000000</v>
      </c>
      <c r="I86" s="46">
        <f t="shared" si="32"/>
        <v>1000000</v>
      </c>
      <c r="J86" s="47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2022-09-13T12:46:50Z</dcterms:created>
  <dcterms:modified xsi:type="dcterms:W3CDTF">2022-09-13T12:46:50Z</dcterms:modified>
</cp:coreProperties>
</file>