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seunghwan/Downloads/"/>
    </mc:Choice>
  </mc:AlternateContent>
  <xr:revisionPtr revIDLastSave="0" documentId="13_ncr:1_{CDBBED46-E216-C049-8CC1-28059BAED43F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시트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iTU5aJ2N3nI3Zs2Xc9mfdvufsUQ=="/>
    </ext>
  </extLst>
</workbook>
</file>

<file path=xl/calcChain.xml><?xml version="1.0" encoding="utf-8"?>
<calcChain xmlns="http://schemas.openxmlformats.org/spreadsheetml/2006/main">
  <c r="I39" i="1" l="1"/>
  <c r="H39" i="1"/>
  <c r="I35" i="1"/>
  <c r="H35" i="1"/>
  <c r="I34" i="1"/>
  <c r="H34" i="1"/>
  <c r="I36" i="1"/>
  <c r="I23" i="1"/>
  <c r="I24" i="1"/>
  <c r="I22" i="1"/>
  <c r="I20" i="1"/>
  <c r="I17" i="1"/>
  <c r="I15" i="1"/>
  <c r="I21" i="1"/>
  <c r="I19" i="1"/>
  <c r="I18" i="1"/>
  <c r="I16" i="1"/>
  <c r="I14" i="1"/>
  <c r="J30" i="1"/>
  <c r="I30" i="1"/>
  <c r="H30" i="1"/>
  <c r="H29" i="1"/>
  <c r="I4" i="1"/>
  <c r="G22" i="1"/>
  <c r="H22" i="1"/>
  <c r="G8" i="1"/>
  <c r="G6" i="1"/>
  <c r="G9" i="1" s="1"/>
  <c r="H15" i="1"/>
  <c r="H17" i="1"/>
  <c r="H20" i="1"/>
  <c r="G20" i="1"/>
  <c r="G17" i="1"/>
  <c r="G15" i="1"/>
  <c r="H8" i="1"/>
  <c r="H6" i="1"/>
  <c r="I6" i="1" s="1"/>
  <c r="J35" i="1" l="1"/>
  <c r="I41" i="1"/>
  <c r="J39" i="1"/>
  <c r="J34" i="1"/>
  <c r="H23" i="1"/>
  <c r="H24" i="1" s="1"/>
  <c r="H9" i="1"/>
  <c r="G23" i="1"/>
  <c r="G24" i="1" s="1"/>
  <c r="I9" i="1" l="1"/>
  <c r="I29" i="1"/>
  <c r="I31" i="1" l="1"/>
  <c r="J29" i="1"/>
</calcChain>
</file>

<file path=xl/sharedStrings.xml><?xml version="1.0" encoding="utf-8"?>
<sst xmlns="http://schemas.openxmlformats.org/spreadsheetml/2006/main" count="73" uniqueCount="33">
  <si>
    <t>수입</t>
  </si>
  <si>
    <t>기구명</t>
  </si>
  <si>
    <t>출처</t>
  </si>
  <si>
    <t>항목</t>
  </si>
  <si>
    <t>예산안</t>
  </si>
  <si>
    <t>비고</t>
  </si>
  <si>
    <t>제18대 새내기학생회 &lt;비행&gt;</t>
  </si>
  <si>
    <t>학생</t>
  </si>
  <si>
    <t>2021 4분기 이월금</t>
  </si>
  <si>
    <t>이자 수익 및 캐시백</t>
  </si>
  <si>
    <t>계</t>
  </si>
  <si>
    <t>자치회계</t>
  </si>
  <si>
    <t>총계</t>
  </si>
  <si>
    <t>지출</t>
  </si>
  <si>
    <t>담당부서</t>
  </si>
  <si>
    <t>사업명(대분류)</t>
  </si>
  <si>
    <t>회장단</t>
  </si>
  <si>
    <t>새내기학생회실 관리비</t>
  </si>
  <si>
    <t>침구 세탁비</t>
  </si>
  <si>
    <t>복사기 임대료</t>
  </si>
  <si>
    <t>홍보비</t>
  </si>
  <si>
    <t>새내기학생회 홍보 이벤트 상품</t>
  </si>
  <si>
    <t>새내기 청원 참여 이벤트 상품</t>
  </si>
  <si>
    <t>예비비</t>
  </si>
  <si>
    <t>합계</t>
  </si>
  <si>
    <t>결산</t>
  </si>
  <si>
    <t>집행률</t>
  </si>
  <si>
    <t>-</t>
  </si>
  <si>
    <t>전체</t>
  </si>
  <si>
    <t>예산</t>
  </si>
  <si>
    <t>수익</t>
  </si>
  <si>
    <t>최종잔액</t>
  </si>
  <si>
    <t>자치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</si>
</sst>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₩&quot;#,##0_);[Red]\(&quot;₩&quot;#,##0\)"/>
    <numFmt numFmtId="164" formatCode="&quot;₩&quot;#,##0"/>
    <numFmt numFmtId="165" formatCode="[$₩-412]#,##0"/>
  </numFmts>
  <fonts count="15" x14ac:knownFonts="1">
    <font>
      <sz val="10"/>
      <color rgb="FF000000"/>
      <name val="Arial"/>
    </font>
    <font>
      <sz val="10"/>
      <color theme="1"/>
      <name val="Arial"/>
    </font>
    <font>
      <sz val="11"/>
      <color rgb="FF000000"/>
      <name val="Arial"/>
    </font>
    <font>
      <sz val="10"/>
      <name val="Arial"/>
    </font>
    <font>
      <sz val="10"/>
      <color rgb="FF000000"/>
      <name val="Dotum"/>
    </font>
    <font>
      <b/>
      <sz val="10"/>
      <color rgb="FF000000"/>
      <name val="Arial"/>
    </font>
    <font>
      <b/>
      <sz val="11"/>
      <color rgb="FF000000"/>
      <name val="Arial"/>
    </font>
    <font>
      <b/>
      <sz val="10"/>
      <color rgb="FF000000"/>
      <name val="Dotum"/>
    </font>
    <font>
      <b/>
      <sz val="10"/>
      <color theme="1"/>
      <name val="Arial"/>
    </font>
    <font>
      <b/>
      <sz val="10"/>
      <color theme="1"/>
      <name val="Dotum"/>
    </font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3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4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64" fontId="5" fillId="3" borderId="9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center"/>
    </xf>
    <xf numFmtId="164" fontId="5" fillId="5" borderId="9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5" fontId="5" fillId="6" borderId="4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left" vertical="center"/>
    </xf>
    <xf numFmtId="165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3" xfId="0" applyFont="1" applyBorder="1"/>
    <xf numFmtId="0" fontId="1" fillId="0" borderId="13" xfId="0" applyFont="1" applyBorder="1" applyAlignment="1">
      <alignment horizontal="center" vertical="center"/>
    </xf>
    <xf numFmtId="0" fontId="3" fillId="0" borderId="10" xfId="0" applyFont="1" applyBorder="1"/>
    <xf numFmtId="0" fontId="3" fillId="0" borderId="5" xfId="0" applyFont="1" applyBorder="1"/>
    <xf numFmtId="0" fontId="5" fillId="6" borderId="12" xfId="0" applyFont="1" applyFill="1" applyBorder="1" applyAlignment="1">
      <alignment horizontal="center" vertical="center"/>
    </xf>
    <xf numFmtId="0" fontId="3" fillId="0" borderId="2" xfId="0" applyFont="1" applyBorder="1"/>
    <xf numFmtId="0" fontId="6" fillId="5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5" fillId="3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/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15" xfId="0" applyFont="1" applyBorder="1"/>
    <xf numFmtId="0" fontId="2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2" fillId="0" borderId="16" xfId="0" applyFont="1" applyBorder="1" applyAlignment="1">
      <alignment horizontal="center" vertical="center"/>
    </xf>
    <xf numFmtId="6" fontId="12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10" fontId="12" fillId="0" borderId="14" xfId="1" applyNumberFormat="1" applyFont="1" applyBorder="1" applyAlignment="1">
      <alignment horizontal="center"/>
    </xf>
    <xf numFmtId="10" fontId="5" fillId="2" borderId="14" xfId="1" applyNumberFormat="1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0" fontId="5" fillId="5" borderId="9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14" fillId="0" borderId="0" xfId="0" applyFont="1" applyAlignment="1"/>
    <xf numFmtId="0" fontId="11" fillId="0" borderId="14" xfId="0" applyFont="1" applyBorder="1" applyAlignment="1"/>
    <xf numFmtId="6" fontId="12" fillId="0" borderId="14" xfId="0" applyNumberFormat="1" applyFont="1" applyBorder="1" applyAlignment="1"/>
    <xf numFmtId="10" fontId="11" fillId="0" borderId="14" xfId="0" applyNumberFormat="1" applyFont="1" applyBorder="1" applyAlignment="1"/>
    <xf numFmtId="0" fontId="0" fillId="0" borderId="14" xfId="0" applyFont="1" applyBorder="1" applyAlignment="1"/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6" fontId="14" fillId="0" borderId="14" xfId="0" applyNumberFormat="1" applyFont="1" applyBorder="1" applyAlignment="1"/>
    <xf numFmtId="10" fontId="5" fillId="6" borderId="4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65"/>
  <sheetViews>
    <sheetView tabSelected="1" workbookViewId="0">
      <selection activeCell="J41" sqref="J41"/>
    </sheetView>
  </sheetViews>
  <sheetFormatPr baseColWidth="10" defaultColWidth="14.5" defaultRowHeight="15" customHeight="1" x14ac:dyDescent="0.15"/>
  <cols>
    <col min="4" max="4" width="26.6640625" customWidth="1"/>
    <col min="6" max="6" width="30.33203125" customWidth="1"/>
    <col min="11" max="11" width="66.1640625" customWidth="1"/>
  </cols>
  <sheetData>
    <row r="1" spans="1:26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15">
      <c r="A2" s="1"/>
      <c r="B2" s="3"/>
      <c r="C2" s="4"/>
      <c r="D2" s="42" t="s">
        <v>0</v>
      </c>
      <c r="E2" s="40"/>
      <c r="F2" s="40"/>
      <c r="G2" s="57"/>
      <c r="H2" s="57"/>
      <c r="I2" s="57"/>
      <c r="J2" s="3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15">
      <c r="A3" s="1"/>
      <c r="B3" s="3"/>
      <c r="C3" s="4"/>
      <c r="D3" s="5" t="s">
        <v>1</v>
      </c>
      <c r="E3" s="5" t="s">
        <v>2</v>
      </c>
      <c r="F3" s="50" t="s">
        <v>3</v>
      </c>
      <c r="G3" s="58" t="s">
        <v>4</v>
      </c>
      <c r="H3" s="62" t="s">
        <v>25</v>
      </c>
      <c r="I3" s="68" t="s">
        <v>26</v>
      </c>
      <c r="J3" s="53" t="s">
        <v>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15">
      <c r="A4" s="1"/>
      <c r="B4" s="3"/>
      <c r="C4" s="4"/>
      <c r="D4" s="48" t="s">
        <v>6</v>
      </c>
      <c r="E4" s="6" t="s">
        <v>7</v>
      </c>
      <c r="F4" s="51" t="s">
        <v>8</v>
      </c>
      <c r="G4" s="59">
        <v>1898563</v>
      </c>
      <c r="H4" s="63">
        <v>1887753</v>
      </c>
      <c r="I4" s="69">
        <f>H4/G4</f>
        <v>0.99430622002008884</v>
      </c>
      <c r="J4" s="5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15">
      <c r="A5" s="1"/>
      <c r="B5" s="3"/>
      <c r="C5" s="4"/>
      <c r="D5" s="38"/>
      <c r="E5" s="6" t="s">
        <v>7</v>
      </c>
      <c r="F5" s="51" t="s">
        <v>9</v>
      </c>
      <c r="G5" s="59">
        <v>0</v>
      </c>
      <c r="H5" s="64">
        <v>1194</v>
      </c>
      <c r="I5" s="71" t="s">
        <v>27</v>
      </c>
      <c r="J5" s="5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15">
      <c r="A6" s="1"/>
      <c r="B6" s="3"/>
      <c r="C6" s="4"/>
      <c r="D6" s="38"/>
      <c r="E6" s="43" t="s">
        <v>10</v>
      </c>
      <c r="F6" s="52"/>
      <c r="G6" s="60">
        <f t="shared" ref="G6" si="0">SUM(G4:G5)</f>
        <v>1898563</v>
      </c>
      <c r="H6" s="65">
        <f t="shared" ref="H6" si="1">SUM(H4:H5)</f>
        <v>1888947</v>
      </c>
      <c r="I6" s="70">
        <f>H6/G6</f>
        <v>0.99493511671722246</v>
      </c>
      <c r="J6" s="5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15">
      <c r="A7" s="1"/>
      <c r="B7" s="3"/>
      <c r="C7" s="4"/>
      <c r="D7" s="38"/>
      <c r="E7" s="8" t="s">
        <v>11</v>
      </c>
      <c r="F7" s="51" t="s">
        <v>8</v>
      </c>
      <c r="G7" s="59">
        <v>11910</v>
      </c>
      <c r="H7" s="63">
        <v>11910</v>
      </c>
      <c r="I7" s="69">
        <v>1</v>
      </c>
      <c r="J7" s="5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15">
      <c r="A8" s="1"/>
      <c r="B8" s="3"/>
      <c r="C8" s="4"/>
      <c r="D8" s="38"/>
      <c r="E8" s="45" t="s">
        <v>10</v>
      </c>
      <c r="F8" s="44"/>
      <c r="G8" s="10">
        <f t="shared" ref="G8" si="2">SUM(G7)</f>
        <v>11910</v>
      </c>
      <c r="H8" s="66">
        <f t="shared" ref="H8" si="3">SUM(H7)</f>
        <v>11910</v>
      </c>
      <c r="I8" s="73">
        <v>1</v>
      </c>
      <c r="J8" s="6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15">
      <c r="A9" s="1"/>
      <c r="B9" s="3"/>
      <c r="C9" s="4"/>
      <c r="D9" s="37"/>
      <c r="E9" s="46" t="s">
        <v>12</v>
      </c>
      <c r="F9" s="35"/>
      <c r="G9" s="12">
        <f t="shared" ref="G9" si="4">G6+G8</f>
        <v>1910473</v>
      </c>
      <c r="H9" s="12">
        <f t="shared" ref="H9" si="5">H6+H8</f>
        <v>1900857</v>
      </c>
      <c r="I9" s="72">
        <f>H9/G9</f>
        <v>0.99496669149472405</v>
      </c>
      <c r="J9" s="1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15">
      <c r="A10" s="1"/>
      <c r="B10" s="3"/>
      <c r="C10" s="3"/>
      <c r="D10" s="3"/>
      <c r="E10" s="3"/>
      <c r="F10" s="3"/>
      <c r="G10" s="3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15">
      <c r="A11" s="1"/>
      <c r="B11" s="3"/>
      <c r="C11" s="3"/>
      <c r="D11" s="3"/>
      <c r="E11" s="3"/>
      <c r="F11" s="3"/>
      <c r="G11" s="3"/>
      <c r="H11" s="3"/>
      <c r="I11" s="3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15">
      <c r="A12" s="1"/>
      <c r="B12" s="47" t="s">
        <v>13</v>
      </c>
      <c r="C12" s="40"/>
      <c r="D12" s="40"/>
      <c r="E12" s="40"/>
      <c r="F12" s="40"/>
      <c r="G12" s="40"/>
      <c r="H12" s="40"/>
      <c r="I12" s="61"/>
      <c r="J12" s="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15">
      <c r="A13" s="1"/>
      <c r="B13" s="14" t="s">
        <v>1</v>
      </c>
      <c r="C13" s="14" t="s">
        <v>14</v>
      </c>
      <c r="D13" s="14" t="s">
        <v>15</v>
      </c>
      <c r="E13" s="14" t="s">
        <v>2</v>
      </c>
      <c r="F13" s="6" t="s">
        <v>13</v>
      </c>
      <c r="G13" s="14" t="s">
        <v>4</v>
      </c>
      <c r="H13" s="14" t="s">
        <v>25</v>
      </c>
      <c r="I13" s="68" t="s">
        <v>26</v>
      </c>
      <c r="J13" s="14" t="s">
        <v>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15">
      <c r="A14" s="1"/>
      <c r="B14" s="48" t="s">
        <v>6</v>
      </c>
      <c r="C14" s="49" t="s">
        <v>16</v>
      </c>
      <c r="D14" s="49" t="s">
        <v>17</v>
      </c>
      <c r="E14" s="14" t="s">
        <v>7</v>
      </c>
      <c r="F14" s="14" t="s">
        <v>18</v>
      </c>
      <c r="G14" s="21">
        <v>26000</v>
      </c>
      <c r="H14" s="15">
        <v>0</v>
      </c>
      <c r="I14" s="69">
        <f>H14/G14</f>
        <v>0</v>
      </c>
      <c r="J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15">
      <c r="A15" s="1"/>
      <c r="B15" s="38"/>
      <c r="C15" s="38"/>
      <c r="D15" s="37"/>
      <c r="E15" s="34" t="s">
        <v>10</v>
      </c>
      <c r="F15" s="35"/>
      <c r="G15" s="16">
        <f t="shared" ref="G15" si="6">SUM(G14)</f>
        <v>26000</v>
      </c>
      <c r="H15" s="16">
        <f t="shared" ref="H15" si="7">SUM(H14)</f>
        <v>0</v>
      </c>
      <c r="I15" s="70">
        <f>H15/G15</f>
        <v>0</v>
      </c>
      <c r="J15" s="1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15">
      <c r="A16" s="1"/>
      <c r="B16" s="38"/>
      <c r="C16" s="38"/>
      <c r="D16" s="36" t="s">
        <v>19</v>
      </c>
      <c r="E16" s="14" t="s">
        <v>7</v>
      </c>
      <c r="F16" s="14" t="s">
        <v>19</v>
      </c>
      <c r="G16" s="21">
        <v>21377</v>
      </c>
      <c r="H16" s="15">
        <v>644</v>
      </c>
      <c r="I16" s="69">
        <f>H16/G16</f>
        <v>3.0125836179070963E-2</v>
      </c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15">
      <c r="A17" s="1"/>
      <c r="B17" s="38"/>
      <c r="C17" s="38"/>
      <c r="D17" s="37"/>
      <c r="E17" s="34" t="s">
        <v>10</v>
      </c>
      <c r="F17" s="35"/>
      <c r="G17" s="16">
        <f t="shared" ref="G17" si="8">SUM(G16)</f>
        <v>21377</v>
      </c>
      <c r="H17" s="16">
        <f t="shared" ref="H17" si="9">SUM(H16)</f>
        <v>644</v>
      </c>
      <c r="I17" s="70">
        <f>H17/G17</f>
        <v>3.0125836179070963E-2</v>
      </c>
      <c r="J17" s="1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15">
      <c r="A18" s="1"/>
      <c r="B18" s="38"/>
      <c r="C18" s="38"/>
      <c r="D18" s="36" t="s">
        <v>20</v>
      </c>
      <c r="E18" s="18" t="s">
        <v>7</v>
      </c>
      <c r="F18" s="14" t="s">
        <v>21</v>
      </c>
      <c r="G18" s="21">
        <v>100000</v>
      </c>
      <c r="H18" s="15">
        <v>0</v>
      </c>
      <c r="I18" s="69">
        <f>H18/G18</f>
        <v>0</v>
      </c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15">
      <c r="A19" s="1"/>
      <c r="B19" s="38"/>
      <c r="C19" s="38"/>
      <c r="D19" s="38"/>
      <c r="E19" s="18" t="s">
        <v>7</v>
      </c>
      <c r="F19" s="18" t="s">
        <v>22</v>
      </c>
      <c r="G19" s="19">
        <v>216000</v>
      </c>
      <c r="H19" s="19">
        <v>131700</v>
      </c>
      <c r="I19" s="69">
        <f>H19/G19</f>
        <v>0.60972222222222228</v>
      </c>
      <c r="J19" s="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15">
      <c r="A20" s="1"/>
      <c r="B20" s="38"/>
      <c r="C20" s="38"/>
      <c r="D20" s="37"/>
      <c r="E20" s="34" t="s">
        <v>10</v>
      </c>
      <c r="F20" s="35"/>
      <c r="G20" s="22">
        <f t="shared" ref="G20" si="10">SUM(G18:G19)</f>
        <v>316000</v>
      </c>
      <c r="H20" s="20">
        <f t="shared" ref="H20" si="11">SUM(H18:H19)</f>
        <v>131700</v>
      </c>
      <c r="I20" s="70">
        <f>H20/G20</f>
        <v>0.41677215189873418</v>
      </c>
      <c r="J20" s="1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15">
      <c r="A21" s="1"/>
      <c r="B21" s="38"/>
      <c r="C21" s="38"/>
      <c r="D21" s="36" t="s">
        <v>23</v>
      </c>
      <c r="E21" s="18" t="s">
        <v>7</v>
      </c>
      <c r="F21" s="14" t="s">
        <v>23</v>
      </c>
      <c r="G21" s="21">
        <v>50000</v>
      </c>
      <c r="H21" s="21">
        <v>0</v>
      </c>
      <c r="I21" s="69">
        <f>H21/G21</f>
        <v>0</v>
      </c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15">
      <c r="A22" s="1"/>
      <c r="B22" s="38"/>
      <c r="C22" s="38"/>
      <c r="D22" s="37"/>
      <c r="E22" s="34" t="s">
        <v>10</v>
      </c>
      <c r="F22" s="35"/>
      <c r="G22" s="22">
        <f>G21</f>
        <v>50000</v>
      </c>
      <c r="H22" s="22">
        <f>H21</f>
        <v>0</v>
      </c>
      <c r="I22" s="70">
        <f>H22/G22</f>
        <v>0</v>
      </c>
      <c r="J22" s="1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15">
      <c r="A23" s="1"/>
      <c r="B23" s="38"/>
      <c r="C23" s="37"/>
      <c r="D23" s="39" t="s">
        <v>24</v>
      </c>
      <c r="E23" s="40"/>
      <c r="F23" s="35"/>
      <c r="G23" s="23">
        <f>G15+G17+G20+G22</f>
        <v>413377</v>
      </c>
      <c r="H23" s="23">
        <f>H15+H17+H20+H22</f>
        <v>132344</v>
      </c>
      <c r="I23" s="82">
        <f>H23/G23</f>
        <v>0.32015327412991046</v>
      </c>
      <c r="J23" s="2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15">
      <c r="A24" s="1"/>
      <c r="B24" s="37"/>
      <c r="C24" s="41" t="s">
        <v>12</v>
      </c>
      <c r="D24" s="40"/>
      <c r="E24" s="40"/>
      <c r="F24" s="35"/>
      <c r="G24" s="25">
        <f t="shared" ref="G24" si="12">G23</f>
        <v>413377</v>
      </c>
      <c r="H24" s="25">
        <f t="shared" ref="H24" si="13">H23</f>
        <v>132344</v>
      </c>
      <c r="I24" s="72">
        <f>H24/G24</f>
        <v>0.32015327412991046</v>
      </c>
      <c r="J24" s="2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15">
      <c r="A25" s="1"/>
      <c r="B25" s="27"/>
      <c r="C25" s="3"/>
      <c r="D25" s="3"/>
      <c r="E25" s="3"/>
      <c r="F25" s="3"/>
      <c r="G25" s="3"/>
      <c r="H25" s="3"/>
      <c r="I25" s="3"/>
      <c r="J25" s="2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15">
      <c r="A26" s="1"/>
      <c r="B26" s="27"/>
      <c r="C26" s="3"/>
      <c r="D26" s="3"/>
      <c r="E26" s="3"/>
      <c r="F26" s="3"/>
      <c r="G26" s="3"/>
      <c r="H26" s="3"/>
      <c r="I26" s="3"/>
      <c r="J26" s="2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15">
      <c r="A27" s="1"/>
      <c r="B27" s="27"/>
      <c r="C27" s="3"/>
      <c r="D27" s="3"/>
      <c r="E27" s="3"/>
      <c r="F27" s="3"/>
      <c r="G27" s="29"/>
      <c r="H27" s="29"/>
      <c r="I27" s="29"/>
      <c r="J27" s="2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15">
      <c r="A28" s="1"/>
      <c r="B28" s="3"/>
      <c r="C28" s="3"/>
      <c r="D28" s="3"/>
      <c r="E28" s="3"/>
      <c r="F28" s="3"/>
      <c r="G28" s="75" t="s">
        <v>28</v>
      </c>
      <c r="H28" s="75" t="s">
        <v>29</v>
      </c>
      <c r="I28" s="75" t="s">
        <v>25</v>
      </c>
      <c r="J28" s="75" t="s">
        <v>26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15">
      <c r="A29" s="1"/>
      <c r="B29" s="3"/>
      <c r="C29" s="3"/>
      <c r="D29" s="3"/>
      <c r="E29" s="3"/>
      <c r="F29" s="3"/>
      <c r="G29" s="75" t="s">
        <v>30</v>
      </c>
      <c r="H29" s="76">
        <f>G9</f>
        <v>1910473</v>
      </c>
      <c r="I29" s="76">
        <f>H9</f>
        <v>1900857</v>
      </c>
      <c r="J29" s="77">
        <f>I29/H29</f>
        <v>0.99496669149472405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15">
      <c r="A30" s="1"/>
      <c r="B30" s="3"/>
      <c r="C30" s="3"/>
      <c r="D30" s="3"/>
      <c r="E30" s="3"/>
      <c r="F30" s="3"/>
      <c r="G30" s="75" t="s">
        <v>13</v>
      </c>
      <c r="H30" s="76">
        <f>G24</f>
        <v>413377</v>
      </c>
      <c r="I30" s="76">
        <f>H24</f>
        <v>132344</v>
      </c>
      <c r="J30" s="77">
        <f>I30/H30</f>
        <v>0.32015327412991046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1"/>
      <c r="B31" s="3"/>
      <c r="C31" s="3"/>
      <c r="D31" s="3"/>
      <c r="E31" s="3"/>
      <c r="F31" s="3"/>
      <c r="G31" s="79" t="s">
        <v>31</v>
      </c>
      <c r="H31" s="80"/>
      <c r="I31" s="81">
        <f>I29-I30</f>
        <v>1768513</v>
      </c>
      <c r="J31" s="7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1"/>
      <c r="B32" s="3"/>
      <c r="C32" s="3"/>
      <c r="D32" s="3"/>
      <c r="E32" s="3"/>
      <c r="F32" s="3"/>
      <c r="G32" s="74"/>
      <c r="H32" s="74"/>
      <c r="I32" s="74"/>
      <c r="J32" s="7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15">
      <c r="A33" s="1"/>
      <c r="B33" s="3"/>
      <c r="C33" s="3"/>
      <c r="D33" s="3"/>
      <c r="E33" s="3"/>
      <c r="F33" s="3"/>
      <c r="G33" s="75" t="s">
        <v>7</v>
      </c>
      <c r="H33" s="75" t="s">
        <v>29</v>
      </c>
      <c r="I33" s="75" t="s">
        <v>25</v>
      </c>
      <c r="J33" s="75" t="s">
        <v>26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15">
      <c r="A34" s="1"/>
      <c r="B34" s="3"/>
      <c r="C34" s="3"/>
      <c r="D34" s="3"/>
      <c r="E34" s="3"/>
      <c r="F34" s="3"/>
      <c r="G34" s="75" t="s">
        <v>30</v>
      </c>
      <c r="H34" s="76">
        <f>G6</f>
        <v>1898563</v>
      </c>
      <c r="I34" s="76">
        <f>H6</f>
        <v>1888947</v>
      </c>
      <c r="J34" s="77">
        <f>I34/H34</f>
        <v>0.99493511671722246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15">
      <c r="A35" s="1"/>
      <c r="B35" s="3"/>
      <c r="C35" s="3"/>
      <c r="D35" s="3"/>
      <c r="E35" s="3"/>
      <c r="F35" s="3"/>
      <c r="G35" s="75" t="s">
        <v>13</v>
      </c>
      <c r="H35" s="76">
        <f>G24</f>
        <v>413377</v>
      </c>
      <c r="I35" s="76">
        <f>H24</f>
        <v>132344</v>
      </c>
      <c r="J35" s="77">
        <f>I35/H35</f>
        <v>0.32015327412991046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1"/>
      <c r="B36" s="3"/>
      <c r="C36" s="3"/>
      <c r="D36" s="3"/>
      <c r="E36" s="3"/>
      <c r="F36" s="3"/>
      <c r="G36" s="79" t="s">
        <v>31</v>
      </c>
      <c r="H36" s="80"/>
      <c r="I36" s="81">
        <f>I34-I35</f>
        <v>1756603</v>
      </c>
      <c r="J36" s="7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1"/>
      <c r="B37" s="3"/>
      <c r="C37" s="1"/>
      <c r="D37" s="1"/>
      <c r="E37" s="1"/>
      <c r="F37" s="1"/>
      <c r="G37" s="74"/>
      <c r="H37" s="74"/>
      <c r="I37" s="74"/>
      <c r="J37" s="7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15">
      <c r="A38" s="1"/>
      <c r="B38" s="3"/>
      <c r="C38" s="1"/>
      <c r="D38" s="1"/>
      <c r="E38" s="1"/>
      <c r="F38" s="1"/>
      <c r="G38" s="75" t="s">
        <v>32</v>
      </c>
      <c r="H38" s="75" t="s">
        <v>29</v>
      </c>
      <c r="I38" s="75" t="s">
        <v>25</v>
      </c>
      <c r="J38" s="75" t="s">
        <v>26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15">
      <c r="A39" s="1"/>
      <c r="B39" s="3"/>
      <c r="C39" s="1"/>
      <c r="D39" s="1"/>
      <c r="E39" s="1"/>
      <c r="F39" s="1"/>
      <c r="G39" s="75" t="s">
        <v>30</v>
      </c>
      <c r="H39" s="76">
        <f>G8</f>
        <v>11910</v>
      </c>
      <c r="I39" s="76">
        <f>H8</f>
        <v>11910</v>
      </c>
      <c r="J39" s="77">
        <f>I39/H39</f>
        <v>1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15">
      <c r="A40" s="1"/>
      <c r="B40" s="1"/>
      <c r="C40" s="1"/>
      <c r="D40" s="1"/>
      <c r="E40" s="1"/>
      <c r="F40" s="1"/>
      <c r="G40" s="75" t="s">
        <v>13</v>
      </c>
      <c r="H40" s="76">
        <v>0</v>
      </c>
      <c r="I40" s="76">
        <v>0</v>
      </c>
      <c r="J40" s="77" t="s">
        <v>27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1"/>
      <c r="B41" s="1"/>
      <c r="C41" s="1"/>
      <c r="D41" s="1"/>
      <c r="E41" s="1"/>
      <c r="F41" s="1"/>
      <c r="G41" s="79" t="s">
        <v>31</v>
      </c>
      <c r="H41" s="80"/>
      <c r="I41" s="81">
        <f>I39-I40</f>
        <v>11910</v>
      </c>
      <c r="J41" s="7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15">
      <c r="A42" s="1"/>
      <c r="B42" s="1"/>
      <c r="C42" s="1"/>
      <c r="D42" s="1"/>
      <c r="E42" s="1"/>
      <c r="F42" s="1"/>
      <c r="G42" s="30"/>
      <c r="H42" s="30"/>
      <c r="I42" s="30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15">
      <c r="A43" s="1"/>
      <c r="B43" s="1"/>
      <c r="C43" s="1"/>
      <c r="D43" s="1"/>
      <c r="E43" s="1"/>
      <c r="F43" s="1"/>
      <c r="G43" s="30"/>
      <c r="H43" s="31"/>
      <c r="I43" s="3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15">
      <c r="A44" s="1"/>
      <c r="B44" s="1"/>
      <c r="C44" s="1"/>
      <c r="D44" s="1"/>
      <c r="E44" s="1"/>
      <c r="F44" s="1"/>
      <c r="G44" s="30"/>
      <c r="H44" s="31"/>
      <c r="I44" s="3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15">
      <c r="A45" s="1"/>
      <c r="B45" s="1"/>
      <c r="C45" s="1"/>
      <c r="D45" s="1"/>
      <c r="E45" s="1"/>
      <c r="F45" s="1"/>
      <c r="G45" s="32"/>
      <c r="H45" s="33"/>
      <c r="I45" s="33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</sheetData>
  <mergeCells count="21">
    <mergeCell ref="G31:H31"/>
    <mergeCell ref="G36:H36"/>
    <mergeCell ref="G41:H41"/>
    <mergeCell ref="D21:D22"/>
    <mergeCell ref="E22:F22"/>
    <mergeCell ref="D23:F23"/>
    <mergeCell ref="C24:F24"/>
    <mergeCell ref="D2:J2"/>
    <mergeCell ref="E6:F6"/>
    <mergeCell ref="E8:F8"/>
    <mergeCell ref="E9:F9"/>
    <mergeCell ref="B12:J12"/>
    <mergeCell ref="B14:B24"/>
    <mergeCell ref="C14:C23"/>
    <mergeCell ref="D14:D15"/>
    <mergeCell ref="D4:D9"/>
    <mergeCell ref="E15:F15"/>
    <mergeCell ref="D16:D17"/>
    <mergeCell ref="E17:F17"/>
    <mergeCell ref="D18:D20"/>
    <mergeCell ref="E20:F20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2022-03-25T11:13:08Z</dcterms:modified>
</cp:coreProperties>
</file>